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wagnero\AppData\Local\Microsoft\Windows\INetCache\Content.Outlook\V1VJWKCI\"/>
    </mc:Choice>
  </mc:AlternateContent>
  <bookViews>
    <workbookView xWindow="240" yWindow="855" windowWidth="15600" windowHeight="6690" tabRatio="789" activeTab="1"/>
  </bookViews>
  <sheets>
    <sheet name="Info" sheetId="14" r:id="rId1"/>
    <sheet name="Netzbetreiber" sheetId="5" r:id="rId2"/>
    <sheet name="SLP-Verfahren" sheetId="15" r:id="rId3"/>
    <sheet name=" SLP-Temp-Gebiet MUC alt" sheetId="27" r:id="rId4"/>
    <sheet name="SLP-Temp-Gebiet München-Flughaf" sheetId="17" r:id="rId5"/>
    <sheet name="SLP-Temp-Gebiet #02" sheetId="18" state="hidden" r:id="rId6"/>
    <sheet name="SLP-Temp-Gebiet GAP alt" sheetId="28" r:id="rId7"/>
    <sheet name="SLP-Temp-Gebiet Garmisch-Parten" sheetId="20" r:id="rId8"/>
    <sheet name="SLP-Temp-Gebiet Augsburg alt" sheetId="29" r:id="rId9"/>
    <sheet name="SLP-Temp-Gebiet Augsburg" sheetId="21" r:id="rId10"/>
    <sheet name="SLP-Temp-Gebiet Regensburg alt" sheetId="30" r:id="rId11"/>
    <sheet name="SLP-Temp-Gebiet Regensburg" sheetId="22" r:id="rId12"/>
    <sheet name="SLP-Temp-Gebiet Straubing alt" sheetId="31" r:id="rId13"/>
    <sheet name="SLP-Temp-Gebiet Straubing" sheetId="23" r:id="rId14"/>
    <sheet name="SLP-Temp-Gebiet Mühldorf alt" sheetId="32" r:id="rId15"/>
    <sheet name="SLP-Temp-Gebiet Mühldorf" sheetId="24" r:id="rId16"/>
    <sheet name="SLP-Temp-Gebiet Chieming alt" sheetId="33" r:id="rId17"/>
    <sheet name="SLP-Temp-Gebiet Chieming" sheetId="25" r:id="rId18"/>
    <sheet name="SLP-Temp-Gebiet Fürstenzell alt" sheetId="34" r:id="rId19"/>
    <sheet name="SLP-Temp-Gebiet Fürstenzell" sheetId="26" r:id="rId20"/>
    <sheet name="SLP-Profile" sheetId="7" r:id="rId21"/>
    <sheet name="SLP-Feiertage" sheetId="1" r:id="rId22"/>
    <sheet name="BDEW-Standard" sheetId="8" state="hidden" r:id="rId23"/>
    <sheet name="Wochentag F(WT)" sheetId="4" state="hidden" r:id="rId24"/>
  </sheets>
  <definedNames>
    <definedName name="_Fill" localSheetId="3" hidden="1">#REF!</definedName>
    <definedName name="_Fill" localSheetId="5" hidden="1">#REF!</definedName>
    <definedName name="_Fill" localSheetId="9" hidden="1">#REF!</definedName>
    <definedName name="_Fill" localSheetId="8" hidden="1">#REF!</definedName>
    <definedName name="_Fill" localSheetId="17" hidden="1">#REF!</definedName>
    <definedName name="_Fill" localSheetId="16" hidden="1">#REF!</definedName>
    <definedName name="_Fill" localSheetId="19" hidden="1">#REF!</definedName>
    <definedName name="_Fill" localSheetId="18" hidden="1">#REF!</definedName>
    <definedName name="_Fill" localSheetId="6" hidden="1">#REF!</definedName>
    <definedName name="_Fill" localSheetId="7" hidden="1">#REF!</definedName>
    <definedName name="_Fill" localSheetId="15" hidden="1">#REF!</definedName>
    <definedName name="_Fill" localSheetId="14" hidden="1">#REF!</definedName>
    <definedName name="_Fill" localSheetId="4" hidden="1">#REF!</definedName>
    <definedName name="_Fill" localSheetId="11" hidden="1">#REF!</definedName>
    <definedName name="_Fill" localSheetId="10" hidden="1">#REF!</definedName>
    <definedName name="_Fill" localSheetId="13" hidden="1">#REF!</definedName>
    <definedName name="_Fill" localSheetId="12" hidden="1">#REF!</definedName>
    <definedName name="_Fill" localSheetId="2" hidden="1">#REF!</definedName>
    <definedName name="_Fill" hidden="1">#REF!</definedName>
    <definedName name="_xlnm._FilterDatabase" localSheetId="22" hidden="1">'BDEW-Standard'!$A$2:$M$158</definedName>
    <definedName name="_xlnm.Print_Area" localSheetId="23">'Wochentag F(WT)'!$A$1:$P$22</definedName>
  </definedNames>
  <calcPr calcId="162913" iterate="1" calcOnSave="0"/>
</workbook>
</file>

<file path=xl/calcChain.xml><?xml version="1.0" encoding="utf-8"?>
<calcChain xmlns="http://schemas.openxmlformats.org/spreadsheetml/2006/main">
  <c r="N70" i="34" l="1"/>
  <c r="M70" i="34"/>
  <c r="L70" i="34"/>
  <c r="K70" i="34"/>
  <c r="J70" i="34"/>
  <c r="I70" i="34"/>
  <c r="H70" i="34"/>
  <c r="G70" i="34"/>
  <c r="N69" i="34"/>
  <c r="M69" i="34"/>
  <c r="L69" i="34"/>
  <c r="K69" i="34"/>
  <c r="J69" i="34"/>
  <c r="I69" i="34"/>
  <c r="H69" i="34"/>
  <c r="G69" i="34"/>
  <c r="F69" i="34"/>
  <c r="E69" i="34"/>
  <c r="N68" i="34"/>
  <c r="M68" i="34"/>
  <c r="L68" i="34"/>
  <c r="K68" i="34"/>
  <c r="J68" i="34"/>
  <c r="I68" i="34"/>
  <c r="H68" i="34"/>
  <c r="G68" i="34"/>
  <c r="F68" i="34"/>
  <c r="E68" i="34"/>
  <c r="N67" i="34"/>
  <c r="M67" i="34"/>
  <c r="L67" i="34"/>
  <c r="K67" i="34"/>
  <c r="J67" i="34"/>
  <c r="I67" i="34"/>
  <c r="H67" i="34"/>
  <c r="G67" i="34"/>
  <c r="F67" i="34"/>
  <c r="E67" i="34"/>
  <c r="N66" i="34"/>
  <c r="M66" i="34"/>
  <c r="L66" i="34"/>
  <c r="K66" i="34"/>
  <c r="J66" i="34"/>
  <c r="I66" i="34"/>
  <c r="H66" i="34"/>
  <c r="G66" i="34"/>
  <c r="F66" i="34"/>
  <c r="E66" i="34"/>
  <c r="F62" i="34"/>
  <c r="M63" i="34" s="1"/>
  <c r="N60" i="34"/>
  <c r="M60" i="34"/>
  <c r="L60" i="34"/>
  <c r="K60" i="34"/>
  <c r="J60" i="34"/>
  <c r="I60" i="34"/>
  <c r="H60" i="34"/>
  <c r="G60" i="34"/>
  <c r="F60" i="34"/>
  <c r="E60" i="34"/>
  <c r="N59" i="34"/>
  <c r="M59" i="34"/>
  <c r="L59" i="34"/>
  <c r="K59" i="34"/>
  <c r="J59" i="34"/>
  <c r="I59" i="34"/>
  <c r="H59" i="34"/>
  <c r="G59" i="34"/>
  <c r="F59" i="34"/>
  <c r="E59" i="34"/>
  <c r="N58" i="34"/>
  <c r="M58" i="34"/>
  <c r="L58" i="34"/>
  <c r="K58" i="34"/>
  <c r="J58" i="34"/>
  <c r="I58" i="34"/>
  <c r="H58" i="34"/>
  <c r="G58" i="34"/>
  <c r="F58" i="34"/>
  <c r="E58" i="34"/>
  <c r="N57" i="34"/>
  <c r="M57" i="34"/>
  <c r="L57" i="34"/>
  <c r="K57" i="34"/>
  <c r="J57" i="34"/>
  <c r="I57" i="34"/>
  <c r="H57" i="34"/>
  <c r="G57" i="34"/>
  <c r="F57" i="34"/>
  <c r="E57" i="34"/>
  <c r="N56" i="34"/>
  <c r="M56" i="34"/>
  <c r="L56" i="34"/>
  <c r="K56" i="34"/>
  <c r="J56" i="34"/>
  <c r="I56" i="34"/>
  <c r="H56" i="34"/>
  <c r="G56" i="34"/>
  <c r="F56" i="34"/>
  <c r="E56" i="34"/>
  <c r="F52" i="34"/>
  <c r="M53" i="34" s="1"/>
  <c r="N29" i="34"/>
  <c r="M29" i="34"/>
  <c r="L29" i="34"/>
  <c r="K29" i="34"/>
  <c r="J29" i="34"/>
  <c r="I29" i="34"/>
  <c r="H29" i="34"/>
  <c r="G29" i="34"/>
  <c r="F29" i="34"/>
  <c r="E29" i="34"/>
  <c r="D32" i="34" s="1"/>
  <c r="T23" i="34"/>
  <c r="N19" i="34"/>
  <c r="M19" i="34"/>
  <c r="L19" i="34"/>
  <c r="K19" i="34"/>
  <c r="J19" i="34"/>
  <c r="I19" i="34"/>
  <c r="H19" i="34"/>
  <c r="G19" i="34"/>
  <c r="F19" i="34"/>
  <c r="E19" i="34"/>
  <c r="D22" i="34" s="1"/>
  <c r="F11" i="34"/>
  <c r="F9" i="34"/>
  <c r="E6" i="34"/>
  <c r="E5" i="34"/>
  <c r="E4" i="34"/>
  <c r="N70" i="33"/>
  <c r="M70" i="33"/>
  <c r="L70" i="33"/>
  <c r="K70" i="33"/>
  <c r="J70" i="33"/>
  <c r="I70" i="33"/>
  <c r="H70" i="33"/>
  <c r="G70" i="33"/>
  <c r="N69" i="33"/>
  <c r="M69" i="33"/>
  <c r="L69" i="33"/>
  <c r="K69" i="33"/>
  <c r="J69" i="33"/>
  <c r="I69" i="33"/>
  <c r="H69" i="33"/>
  <c r="G69" i="33"/>
  <c r="F69" i="33"/>
  <c r="E69" i="33"/>
  <c r="N68" i="33"/>
  <c r="M68" i="33"/>
  <c r="L68" i="33"/>
  <c r="K68" i="33"/>
  <c r="J68" i="33"/>
  <c r="I68" i="33"/>
  <c r="H68" i="33"/>
  <c r="G68" i="33"/>
  <c r="F68" i="33"/>
  <c r="E68" i="33"/>
  <c r="N67" i="33"/>
  <c r="M67" i="33"/>
  <c r="L67" i="33"/>
  <c r="K67" i="33"/>
  <c r="J67" i="33"/>
  <c r="I67" i="33"/>
  <c r="H67" i="33"/>
  <c r="G67" i="33"/>
  <c r="F67" i="33"/>
  <c r="E67" i="33"/>
  <c r="N66" i="33"/>
  <c r="M66" i="33"/>
  <c r="L66" i="33"/>
  <c r="K66" i="33"/>
  <c r="J66" i="33"/>
  <c r="I66" i="33"/>
  <c r="H66" i="33"/>
  <c r="G66" i="33"/>
  <c r="F66" i="33"/>
  <c r="E66" i="33"/>
  <c r="F62" i="33"/>
  <c r="M63" i="33" s="1"/>
  <c r="N60" i="33"/>
  <c r="M60" i="33"/>
  <c r="L60" i="33"/>
  <c r="K60" i="33"/>
  <c r="J60" i="33"/>
  <c r="I60" i="33"/>
  <c r="H60" i="33"/>
  <c r="G60" i="33"/>
  <c r="F60" i="33"/>
  <c r="E60" i="33"/>
  <c r="N59" i="33"/>
  <c r="M59" i="33"/>
  <c r="L59" i="33"/>
  <c r="K59" i="33"/>
  <c r="J59" i="33"/>
  <c r="I59" i="33"/>
  <c r="H59" i="33"/>
  <c r="G59" i="33"/>
  <c r="F59" i="33"/>
  <c r="E59" i="33"/>
  <c r="N58" i="33"/>
  <c r="M58" i="33"/>
  <c r="L58" i="33"/>
  <c r="K58" i="33"/>
  <c r="J58" i="33"/>
  <c r="I58" i="33"/>
  <c r="H58" i="33"/>
  <c r="G58" i="33"/>
  <c r="F58" i="33"/>
  <c r="E58" i="33"/>
  <c r="N57" i="33"/>
  <c r="M57" i="33"/>
  <c r="L57" i="33"/>
  <c r="K57" i="33"/>
  <c r="J57" i="33"/>
  <c r="I57" i="33"/>
  <c r="H57" i="33"/>
  <c r="G57" i="33"/>
  <c r="F57" i="33"/>
  <c r="E57" i="33"/>
  <c r="N56" i="33"/>
  <c r="M56" i="33"/>
  <c r="L56" i="33"/>
  <c r="K56" i="33"/>
  <c r="J56" i="33"/>
  <c r="I56" i="33"/>
  <c r="H56" i="33"/>
  <c r="G56" i="33"/>
  <c r="F56" i="33"/>
  <c r="E56" i="33"/>
  <c r="F52" i="33"/>
  <c r="M53" i="33" s="1"/>
  <c r="N29" i="33"/>
  <c r="M29" i="33"/>
  <c r="L29" i="33"/>
  <c r="K29" i="33"/>
  <c r="J29" i="33"/>
  <c r="I29" i="33"/>
  <c r="H29" i="33"/>
  <c r="G29" i="33"/>
  <c r="F29" i="33"/>
  <c r="E29" i="33"/>
  <c r="D32" i="33" s="1"/>
  <c r="T23" i="33"/>
  <c r="N19" i="33"/>
  <c r="M19" i="33"/>
  <c r="L19" i="33"/>
  <c r="K19" i="33"/>
  <c r="J19" i="33"/>
  <c r="I19" i="33"/>
  <c r="H19" i="33"/>
  <c r="G19" i="33"/>
  <c r="F19" i="33"/>
  <c r="E19" i="33"/>
  <c r="D22" i="33" s="1"/>
  <c r="F11" i="33"/>
  <c r="F9" i="33"/>
  <c r="E6" i="33"/>
  <c r="E5" i="33"/>
  <c r="E4" i="33"/>
  <c r="N70" i="32"/>
  <c r="M70" i="32"/>
  <c r="L70" i="32"/>
  <c r="K70" i="32"/>
  <c r="J70" i="32"/>
  <c r="I70" i="32"/>
  <c r="H70" i="32"/>
  <c r="G70" i="32"/>
  <c r="N69" i="32"/>
  <c r="M69" i="32"/>
  <c r="L69" i="32"/>
  <c r="K69" i="32"/>
  <c r="J69" i="32"/>
  <c r="I69" i="32"/>
  <c r="H69" i="32"/>
  <c r="G69" i="32"/>
  <c r="F69" i="32"/>
  <c r="E69" i="32"/>
  <c r="N68" i="32"/>
  <c r="M68" i="32"/>
  <c r="L68" i="32"/>
  <c r="K68" i="32"/>
  <c r="J68" i="32"/>
  <c r="I68" i="32"/>
  <c r="H68" i="32"/>
  <c r="G68" i="32"/>
  <c r="F68" i="32"/>
  <c r="E68" i="32"/>
  <c r="N67" i="32"/>
  <c r="M67" i="32"/>
  <c r="L67" i="32"/>
  <c r="K67" i="32"/>
  <c r="J67" i="32"/>
  <c r="I67" i="32"/>
  <c r="H67" i="32"/>
  <c r="G67" i="32"/>
  <c r="F67" i="32"/>
  <c r="E67" i="32"/>
  <c r="N66" i="32"/>
  <c r="M66" i="32"/>
  <c r="L66" i="32"/>
  <c r="K66" i="32"/>
  <c r="J66" i="32"/>
  <c r="I66" i="32"/>
  <c r="H66" i="32"/>
  <c r="G66" i="32"/>
  <c r="F66" i="32"/>
  <c r="E66" i="32"/>
  <c r="F62" i="32"/>
  <c r="M63" i="32" s="1"/>
  <c r="N60" i="32"/>
  <c r="M60" i="32"/>
  <c r="L60" i="32"/>
  <c r="K60" i="32"/>
  <c r="J60" i="32"/>
  <c r="I60" i="32"/>
  <c r="H60" i="32"/>
  <c r="G60" i="32"/>
  <c r="F60" i="32"/>
  <c r="E60" i="32"/>
  <c r="N59" i="32"/>
  <c r="M59" i="32"/>
  <c r="L59" i="32"/>
  <c r="K59" i="32"/>
  <c r="J59" i="32"/>
  <c r="I59" i="32"/>
  <c r="H59" i="32"/>
  <c r="G59" i="32"/>
  <c r="F59" i="32"/>
  <c r="E59" i="32"/>
  <c r="N58" i="32"/>
  <c r="M58" i="32"/>
  <c r="L58" i="32"/>
  <c r="K58" i="32"/>
  <c r="J58" i="32"/>
  <c r="I58" i="32"/>
  <c r="H58" i="32"/>
  <c r="G58" i="32"/>
  <c r="F58" i="32"/>
  <c r="E58" i="32"/>
  <c r="N57" i="32"/>
  <c r="M57" i="32"/>
  <c r="L57" i="32"/>
  <c r="K57" i="32"/>
  <c r="J57" i="32"/>
  <c r="I57" i="32"/>
  <c r="H57" i="32"/>
  <c r="G57" i="32"/>
  <c r="F57" i="32"/>
  <c r="E57" i="32"/>
  <c r="N56" i="32"/>
  <c r="M56" i="32"/>
  <c r="L56" i="32"/>
  <c r="K56" i="32"/>
  <c r="J56" i="32"/>
  <c r="I56" i="32"/>
  <c r="H56" i="32"/>
  <c r="G56" i="32"/>
  <c r="F56" i="32"/>
  <c r="E56" i="32"/>
  <c r="F52" i="32"/>
  <c r="M53" i="32" s="1"/>
  <c r="N29" i="32"/>
  <c r="M29" i="32"/>
  <c r="L29" i="32"/>
  <c r="K29" i="32"/>
  <c r="J29" i="32"/>
  <c r="I29" i="32"/>
  <c r="H29" i="32"/>
  <c r="G29" i="32"/>
  <c r="F29" i="32"/>
  <c r="E29" i="32"/>
  <c r="D32" i="32" s="1"/>
  <c r="T23" i="32"/>
  <c r="N19" i="32"/>
  <c r="M19" i="32"/>
  <c r="L19" i="32"/>
  <c r="K19" i="32"/>
  <c r="J19" i="32"/>
  <c r="I19" i="32"/>
  <c r="H19" i="32"/>
  <c r="G19" i="32"/>
  <c r="F19" i="32"/>
  <c r="E19" i="32"/>
  <c r="D22" i="32" s="1"/>
  <c r="F11" i="32"/>
  <c r="F9" i="32"/>
  <c r="E6" i="32"/>
  <c r="E5" i="32"/>
  <c r="E4" i="32"/>
  <c r="N70" i="31"/>
  <c r="M70" i="31"/>
  <c r="L70" i="31"/>
  <c r="K70" i="31"/>
  <c r="J70" i="31"/>
  <c r="I70" i="31"/>
  <c r="H70" i="31"/>
  <c r="G70" i="31"/>
  <c r="N69" i="31"/>
  <c r="M69" i="31"/>
  <c r="L69" i="31"/>
  <c r="K69" i="31"/>
  <c r="J69" i="31"/>
  <c r="I69" i="31"/>
  <c r="H69" i="31"/>
  <c r="G69" i="31"/>
  <c r="F69" i="31"/>
  <c r="E69" i="31"/>
  <c r="N68" i="31"/>
  <c r="M68" i="31"/>
  <c r="L68" i="31"/>
  <c r="K68" i="31"/>
  <c r="J68" i="31"/>
  <c r="I68" i="31"/>
  <c r="H68" i="31"/>
  <c r="G68" i="31"/>
  <c r="F68" i="31"/>
  <c r="E68" i="31"/>
  <c r="N67" i="31"/>
  <c r="M67" i="31"/>
  <c r="L67" i="31"/>
  <c r="K67" i="31"/>
  <c r="J67" i="31"/>
  <c r="I67" i="31"/>
  <c r="H67" i="31"/>
  <c r="G67" i="31"/>
  <c r="F67" i="31"/>
  <c r="E67" i="31"/>
  <c r="N66" i="31"/>
  <c r="M66" i="31"/>
  <c r="L66" i="31"/>
  <c r="K66" i="31"/>
  <c r="J66" i="31"/>
  <c r="I66" i="31"/>
  <c r="H66" i="31"/>
  <c r="G66" i="31"/>
  <c r="F66" i="31"/>
  <c r="E66" i="31"/>
  <c r="M63" i="31"/>
  <c r="K63" i="31"/>
  <c r="I63" i="31"/>
  <c r="G63" i="31"/>
  <c r="E63" i="31"/>
  <c r="F62" i="31"/>
  <c r="N63" i="31" s="1"/>
  <c r="N60" i="31"/>
  <c r="M60" i="31"/>
  <c r="L60" i="31"/>
  <c r="K60" i="31"/>
  <c r="J60" i="31"/>
  <c r="I60" i="31"/>
  <c r="H60" i="31"/>
  <c r="G60" i="31"/>
  <c r="F60" i="31"/>
  <c r="E60" i="31"/>
  <c r="N59" i="31"/>
  <c r="M59" i="31"/>
  <c r="L59" i="31"/>
  <c r="K59" i="31"/>
  <c r="J59" i="31"/>
  <c r="I59" i="31"/>
  <c r="H59" i="31"/>
  <c r="G59" i="31"/>
  <c r="F59" i="31"/>
  <c r="E59" i="31"/>
  <c r="N58" i="31"/>
  <c r="M58" i="31"/>
  <c r="L58" i="31"/>
  <c r="K58" i="31"/>
  <c r="J58" i="31"/>
  <c r="I58" i="31"/>
  <c r="H58" i="31"/>
  <c r="G58" i="31"/>
  <c r="F58" i="31"/>
  <c r="E58" i="31"/>
  <c r="N57" i="31"/>
  <c r="M57" i="31"/>
  <c r="L57" i="31"/>
  <c r="K57" i="31"/>
  <c r="J57" i="31"/>
  <c r="I57" i="31"/>
  <c r="H57" i="31"/>
  <c r="G57" i="31"/>
  <c r="F57" i="31"/>
  <c r="E57" i="31"/>
  <c r="N56" i="31"/>
  <c r="M56" i="31"/>
  <c r="L56" i="31"/>
  <c r="K56" i="31"/>
  <c r="J56" i="31"/>
  <c r="I56" i="31"/>
  <c r="H56" i="31"/>
  <c r="G56" i="31"/>
  <c r="F56" i="31"/>
  <c r="E56" i="31"/>
  <c r="M53" i="31"/>
  <c r="K53" i="31"/>
  <c r="I53" i="31"/>
  <c r="G53" i="31"/>
  <c r="E53" i="31"/>
  <c r="F52" i="31"/>
  <c r="N53" i="31" s="1"/>
  <c r="N29" i="31"/>
  <c r="M29" i="31"/>
  <c r="L29" i="31"/>
  <c r="K29" i="31"/>
  <c r="J29" i="31"/>
  <c r="I29" i="31"/>
  <c r="H29" i="31"/>
  <c r="G29" i="31"/>
  <c r="F29" i="31"/>
  <c r="E29" i="31"/>
  <c r="D32" i="31" s="1"/>
  <c r="T23" i="31"/>
  <c r="N19" i="31"/>
  <c r="M19" i="31"/>
  <c r="L19" i="31"/>
  <c r="K19" i="31"/>
  <c r="J19" i="31"/>
  <c r="I19" i="31"/>
  <c r="H19" i="31"/>
  <c r="G19" i="31"/>
  <c r="F19" i="31"/>
  <c r="E19" i="31"/>
  <c r="D22" i="31" s="1"/>
  <c r="F11" i="31"/>
  <c r="F9" i="31"/>
  <c r="E6" i="31"/>
  <c r="E5" i="31"/>
  <c r="E4" i="31"/>
  <c r="N70" i="30"/>
  <c r="M70" i="30"/>
  <c r="L70" i="30"/>
  <c r="K70" i="30"/>
  <c r="J70" i="30"/>
  <c r="I70" i="30"/>
  <c r="H70" i="30"/>
  <c r="G70" i="30"/>
  <c r="N69" i="30"/>
  <c r="M69" i="30"/>
  <c r="L69" i="30"/>
  <c r="K69" i="30"/>
  <c r="J69" i="30"/>
  <c r="I69" i="30"/>
  <c r="H69" i="30"/>
  <c r="G69" i="30"/>
  <c r="F69" i="30"/>
  <c r="E69" i="30"/>
  <c r="N68" i="30"/>
  <c r="M68" i="30"/>
  <c r="L68" i="30"/>
  <c r="K68" i="30"/>
  <c r="J68" i="30"/>
  <c r="I68" i="30"/>
  <c r="H68" i="30"/>
  <c r="G68" i="30"/>
  <c r="F68" i="30"/>
  <c r="E68" i="30"/>
  <c r="N67" i="30"/>
  <c r="M67" i="30"/>
  <c r="L67" i="30"/>
  <c r="K67" i="30"/>
  <c r="J67" i="30"/>
  <c r="I67" i="30"/>
  <c r="H67" i="30"/>
  <c r="G67" i="30"/>
  <c r="F67" i="30"/>
  <c r="E67" i="30"/>
  <c r="N66" i="30"/>
  <c r="M66" i="30"/>
  <c r="L66" i="30"/>
  <c r="K66" i="30"/>
  <c r="J66" i="30"/>
  <c r="I66" i="30"/>
  <c r="H66" i="30"/>
  <c r="G66" i="30"/>
  <c r="F66" i="30"/>
  <c r="E66" i="30"/>
  <c r="F62" i="30"/>
  <c r="M63" i="30" s="1"/>
  <c r="N60" i="30"/>
  <c r="M60" i="30"/>
  <c r="L60" i="30"/>
  <c r="K60" i="30"/>
  <c r="J60" i="30"/>
  <c r="I60" i="30"/>
  <c r="H60" i="30"/>
  <c r="G60" i="30"/>
  <c r="F60" i="30"/>
  <c r="E60" i="30"/>
  <c r="N59" i="30"/>
  <c r="M59" i="30"/>
  <c r="L59" i="30"/>
  <c r="K59" i="30"/>
  <c r="J59" i="30"/>
  <c r="I59" i="30"/>
  <c r="H59" i="30"/>
  <c r="G59" i="30"/>
  <c r="F59" i="30"/>
  <c r="E59" i="30"/>
  <c r="N58" i="30"/>
  <c r="M58" i="30"/>
  <c r="L58" i="30"/>
  <c r="K58" i="30"/>
  <c r="J58" i="30"/>
  <c r="I58" i="30"/>
  <c r="H58" i="30"/>
  <c r="G58" i="30"/>
  <c r="F58" i="30"/>
  <c r="E58" i="30"/>
  <c r="N57" i="30"/>
  <c r="M57" i="30"/>
  <c r="L57" i="30"/>
  <c r="K57" i="30"/>
  <c r="J57" i="30"/>
  <c r="I57" i="30"/>
  <c r="H57" i="30"/>
  <c r="G57" i="30"/>
  <c r="F57" i="30"/>
  <c r="E57" i="30"/>
  <c r="N56" i="30"/>
  <c r="M56" i="30"/>
  <c r="L56" i="30"/>
  <c r="K56" i="30"/>
  <c r="J56" i="30"/>
  <c r="I56" i="30"/>
  <c r="H56" i="30"/>
  <c r="G56" i="30"/>
  <c r="F56" i="30"/>
  <c r="E56" i="30"/>
  <c r="F52" i="30"/>
  <c r="M53" i="30" s="1"/>
  <c r="N29" i="30"/>
  <c r="M29" i="30"/>
  <c r="L29" i="30"/>
  <c r="K29" i="30"/>
  <c r="J29" i="30"/>
  <c r="I29" i="30"/>
  <c r="H29" i="30"/>
  <c r="G29" i="30"/>
  <c r="F29" i="30"/>
  <c r="E29" i="30"/>
  <c r="D32" i="30" s="1"/>
  <c r="T23" i="30"/>
  <c r="N19" i="30"/>
  <c r="M19" i="30"/>
  <c r="L19" i="30"/>
  <c r="K19" i="30"/>
  <c r="J19" i="30"/>
  <c r="I19" i="30"/>
  <c r="H19" i="30"/>
  <c r="G19" i="30"/>
  <c r="F19" i="30"/>
  <c r="E19" i="30"/>
  <c r="D22" i="30" s="1"/>
  <c r="F11" i="30"/>
  <c r="F9" i="30"/>
  <c r="E6" i="30"/>
  <c r="E5" i="30"/>
  <c r="E4" i="30"/>
  <c r="N70" i="29"/>
  <c r="M70" i="29"/>
  <c r="L70" i="29"/>
  <c r="K70" i="29"/>
  <c r="J70" i="29"/>
  <c r="I70" i="29"/>
  <c r="H70" i="29"/>
  <c r="G70" i="29"/>
  <c r="N69" i="29"/>
  <c r="M69" i="29"/>
  <c r="L69" i="29"/>
  <c r="K69" i="29"/>
  <c r="J69" i="29"/>
  <c r="I69" i="29"/>
  <c r="H69" i="29"/>
  <c r="G69" i="29"/>
  <c r="F69" i="29"/>
  <c r="E69" i="29"/>
  <c r="N68" i="29"/>
  <c r="M68" i="29"/>
  <c r="L68" i="29"/>
  <c r="K68" i="29"/>
  <c r="J68" i="29"/>
  <c r="I68" i="29"/>
  <c r="H68" i="29"/>
  <c r="G68" i="29"/>
  <c r="F68" i="29"/>
  <c r="E68" i="29"/>
  <c r="N67" i="29"/>
  <c r="M67" i="29"/>
  <c r="L67" i="29"/>
  <c r="K67" i="29"/>
  <c r="J67" i="29"/>
  <c r="I67" i="29"/>
  <c r="H67" i="29"/>
  <c r="G67" i="29"/>
  <c r="F67" i="29"/>
  <c r="E67" i="29"/>
  <c r="N66" i="29"/>
  <c r="M66" i="29"/>
  <c r="L66" i="29"/>
  <c r="K66" i="29"/>
  <c r="J66" i="29"/>
  <c r="I66" i="29"/>
  <c r="H66" i="29"/>
  <c r="G66" i="29"/>
  <c r="F66" i="29"/>
  <c r="E66" i="29"/>
  <c r="M63" i="29"/>
  <c r="K63" i="29"/>
  <c r="I63" i="29"/>
  <c r="G63" i="29"/>
  <c r="E63" i="29"/>
  <c r="F62" i="29"/>
  <c r="N63" i="29" s="1"/>
  <c r="N60" i="29"/>
  <c r="M60" i="29"/>
  <c r="L60" i="29"/>
  <c r="K60" i="29"/>
  <c r="J60" i="29"/>
  <c r="I60" i="29"/>
  <c r="H60" i="29"/>
  <c r="G60" i="29"/>
  <c r="F60" i="29"/>
  <c r="E60" i="29"/>
  <c r="N59" i="29"/>
  <c r="M59" i="29"/>
  <c r="L59" i="29"/>
  <c r="K59" i="29"/>
  <c r="J59" i="29"/>
  <c r="I59" i="29"/>
  <c r="H59" i="29"/>
  <c r="G59" i="29"/>
  <c r="F59" i="29"/>
  <c r="E59" i="29"/>
  <c r="N58" i="29"/>
  <c r="M58" i="29"/>
  <c r="L58" i="29"/>
  <c r="K58" i="29"/>
  <c r="J58" i="29"/>
  <c r="I58" i="29"/>
  <c r="H58" i="29"/>
  <c r="G58" i="29"/>
  <c r="F58" i="29"/>
  <c r="E58" i="29"/>
  <c r="N57" i="29"/>
  <c r="M57" i="29"/>
  <c r="L57" i="29"/>
  <c r="K57" i="29"/>
  <c r="J57" i="29"/>
  <c r="I57" i="29"/>
  <c r="H57" i="29"/>
  <c r="G57" i="29"/>
  <c r="F57" i="29"/>
  <c r="E57" i="29"/>
  <c r="N56" i="29"/>
  <c r="M56" i="29"/>
  <c r="L56" i="29"/>
  <c r="K56" i="29"/>
  <c r="J56" i="29"/>
  <c r="I56" i="29"/>
  <c r="H56" i="29"/>
  <c r="G56" i="29"/>
  <c r="F56" i="29"/>
  <c r="E56" i="29"/>
  <c r="M53" i="29"/>
  <c r="K53" i="29"/>
  <c r="I53" i="29"/>
  <c r="G53" i="29"/>
  <c r="E53" i="29"/>
  <c r="F52" i="29"/>
  <c r="N53" i="29" s="1"/>
  <c r="N29" i="29"/>
  <c r="M29" i="29"/>
  <c r="L29" i="29"/>
  <c r="K29" i="29"/>
  <c r="J29" i="29"/>
  <c r="I29" i="29"/>
  <c r="H29" i="29"/>
  <c r="G29" i="29"/>
  <c r="F29" i="29"/>
  <c r="E29" i="29"/>
  <c r="D32" i="29" s="1"/>
  <c r="T23" i="29"/>
  <c r="N19" i="29"/>
  <c r="M19" i="29"/>
  <c r="L19" i="29"/>
  <c r="K19" i="29"/>
  <c r="J19" i="29"/>
  <c r="I19" i="29"/>
  <c r="H19" i="29"/>
  <c r="G19" i="29"/>
  <c r="F19" i="29"/>
  <c r="E19" i="29"/>
  <c r="D22" i="29" s="1"/>
  <c r="F11" i="29"/>
  <c r="F9" i="29"/>
  <c r="E6" i="29"/>
  <c r="E5" i="29"/>
  <c r="E4" i="29"/>
  <c r="N70" i="28"/>
  <c r="M70" i="28"/>
  <c r="L70" i="28"/>
  <c r="K70" i="28"/>
  <c r="J70" i="28"/>
  <c r="I70" i="28"/>
  <c r="H70" i="28"/>
  <c r="G70" i="28"/>
  <c r="N69" i="28"/>
  <c r="M69" i="28"/>
  <c r="L69" i="28"/>
  <c r="K69" i="28"/>
  <c r="J69" i="28"/>
  <c r="I69" i="28"/>
  <c r="H69" i="28"/>
  <c r="G69" i="28"/>
  <c r="F69" i="28"/>
  <c r="E69" i="28"/>
  <c r="N68" i="28"/>
  <c r="M68" i="28"/>
  <c r="L68" i="28"/>
  <c r="K68" i="28"/>
  <c r="J68" i="28"/>
  <c r="I68" i="28"/>
  <c r="H68" i="28"/>
  <c r="G68" i="28"/>
  <c r="F68" i="28"/>
  <c r="E68" i="28"/>
  <c r="N67" i="28"/>
  <c r="M67" i="28"/>
  <c r="L67" i="28"/>
  <c r="K67" i="28"/>
  <c r="J67" i="28"/>
  <c r="I67" i="28"/>
  <c r="H67" i="28"/>
  <c r="G67" i="28"/>
  <c r="F67" i="28"/>
  <c r="E67" i="28"/>
  <c r="N66" i="28"/>
  <c r="M66" i="28"/>
  <c r="L66" i="28"/>
  <c r="K66" i="28"/>
  <c r="J66" i="28"/>
  <c r="I66" i="28"/>
  <c r="H66" i="28"/>
  <c r="G66" i="28"/>
  <c r="F66" i="28"/>
  <c r="E66" i="28"/>
  <c r="F62" i="28"/>
  <c r="M63" i="28" s="1"/>
  <c r="N60" i="28"/>
  <c r="M60" i="28"/>
  <c r="L60" i="28"/>
  <c r="K60" i="28"/>
  <c r="J60" i="28"/>
  <c r="I60" i="28"/>
  <c r="H60" i="28"/>
  <c r="G60" i="28"/>
  <c r="F60" i="28"/>
  <c r="E60" i="28"/>
  <c r="N59" i="28"/>
  <c r="M59" i="28"/>
  <c r="L59" i="28"/>
  <c r="K59" i="28"/>
  <c r="J59" i="28"/>
  <c r="I59" i="28"/>
  <c r="H59" i="28"/>
  <c r="G59" i="28"/>
  <c r="F59" i="28"/>
  <c r="E59" i="28"/>
  <c r="N58" i="28"/>
  <c r="M58" i="28"/>
  <c r="L58" i="28"/>
  <c r="K58" i="28"/>
  <c r="J58" i="28"/>
  <c r="I58" i="28"/>
  <c r="H58" i="28"/>
  <c r="G58" i="28"/>
  <c r="F58" i="28"/>
  <c r="E58" i="28"/>
  <c r="N57" i="28"/>
  <c r="M57" i="28"/>
  <c r="L57" i="28"/>
  <c r="K57" i="28"/>
  <c r="J57" i="28"/>
  <c r="I57" i="28"/>
  <c r="H57" i="28"/>
  <c r="G57" i="28"/>
  <c r="F57" i="28"/>
  <c r="E57" i="28"/>
  <c r="N56" i="28"/>
  <c r="M56" i="28"/>
  <c r="L56" i="28"/>
  <c r="K56" i="28"/>
  <c r="J56" i="28"/>
  <c r="I56" i="28"/>
  <c r="H56" i="28"/>
  <c r="G56" i="28"/>
  <c r="F56" i="28"/>
  <c r="E56" i="28"/>
  <c r="F52" i="28"/>
  <c r="M53" i="28" s="1"/>
  <c r="N29" i="28"/>
  <c r="M29" i="28"/>
  <c r="L29" i="28"/>
  <c r="K29" i="28"/>
  <c r="J29" i="28"/>
  <c r="I29" i="28"/>
  <c r="H29" i="28"/>
  <c r="G29" i="28"/>
  <c r="F29" i="28"/>
  <c r="E29" i="28"/>
  <c r="D32" i="28" s="1"/>
  <c r="T23" i="28"/>
  <c r="N19" i="28"/>
  <c r="M19" i="28"/>
  <c r="L19" i="28"/>
  <c r="K19" i="28"/>
  <c r="J19" i="28"/>
  <c r="I19" i="28"/>
  <c r="H19" i="28"/>
  <c r="G19" i="28"/>
  <c r="F19" i="28"/>
  <c r="E19" i="28"/>
  <c r="D22" i="28" s="1"/>
  <c r="F11" i="28"/>
  <c r="F9" i="28"/>
  <c r="E6" i="28"/>
  <c r="E5" i="28"/>
  <c r="E4" i="28"/>
  <c r="N70" i="27"/>
  <c r="M70" i="27"/>
  <c r="L70" i="27"/>
  <c r="K70" i="27"/>
  <c r="J70" i="27"/>
  <c r="I70" i="27"/>
  <c r="H70" i="27"/>
  <c r="G70" i="27"/>
  <c r="N69" i="27"/>
  <c r="M69" i="27"/>
  <c r="L69" i="27"/>
  <c r="K69" i="27"/>
  <c r="J69" i="27"/>
  <c r="I69" i="27"/>
  <c r="H69" i="27"/>
  <c r="G69" i="27"/>
  <c r="F69" i="27"/>
  <c r="E69" i="27"/>
  <c r="N68" i="27"/>
  <c r="M68" i="27"/>
  <c r="L68" i="27"/>
  <c r="K68" i="27"/>
  <c r="J68" i="27"/>
  <c r="I68" i="27"/>
  <c r="H68" i="27"/>
  <c r="G68" i="27"/>
  <c r="F68" i="27"/>
  <c r="E68" i="27"/>
  <c r="N67" i="27"/>
  <c r="M67" i="27"/>
  <c r="L67" i="27"/>
  <c r="K67" i="27"/>
  <c r="J67" i="27"/>
  <c r="I67" i="27"/>
  <c r="H67" i="27"/>
  <c r="G67" i="27"/>
  <c r="F67" i="27"/>
  <c r="E67" i="27"/>
  <c r="N66" i="27"/>
  <c r="M66" i="27"/>
  <c r="L66" i="27"/>
  <c r="K66" i="27"/>
  <c r="J66" i="27"/>
  <c r="I66" i="27"/>
  <c r="H66" i="27"/>
  <c r="G66" i="27"/>
  <c r="F66" i="27"/>
  <c r="E66" i="27"/>
  <c r="F62" i="27"/>
  <c r="M63" i="27" s="1"/>
  <c r="N60" i="27"/>
  <c r="M60" i="27"/>
  <c r="L60" i="27"/>
  <c r="K60" i="27"/>
  <c r="J60" i="27"/>
  <c r="I60" i="27"/>
  <c r="H60" i="27"/>
  <c r="G60" i="27"/>
  <c r="F60" i="27"/>
  <c r="E60" i="27"/>
  <c r="N59" i="27"/>
  <c r="M59" i="27"/>
  <c r="L59" i="27"/>
  <c r="K59" i="27"/>
  <c r="J59" i="27"/>
  <c r="I59" i="27"/>
  <c r="H59" i="27"/>
  <c r="G59" i="27"/>
  <c r="F59" i="27"/>
  <c r="E59" i="27"/>
  <c r="N58" i="27"/>
  <c r="M58" i="27"/>
  <c r="L58" i="27"/>
  <c r="K58" i="27"/>
  <c r="J58" i="27"/>
  <c r="I58" i="27"/>
  <c r="H58" i="27"/>
  <c r="G58" i="27"/>
  <c r="F58" i="27"/>
  <c r="E58" i="27"/>
  <c r="N57" i="27"/>
  <c r="M57" i="27"/>
  <c r="L57" i="27"/>
  <c r="K57" i="27"/>
  <c r="J57" i="27"/>
  <c r="I57" i="27"/>
  <c r="H57" i="27"/>
  <c r="G57" i="27"/>
  <c r="F57" i="27"/>
  <c r="N56" i="27"/>
  <c r="M56" i="27"/>
  <c r="L56" i="27"/>
  <c r="K56" i="27"/>
  <c r="J56" i="27"/>
  <c r="I56" i="27"/>
  <c r="H56" i="27"/>
  <c r="G56" i="27"/>
  <c r="F56" i="27"/>
  <c r="E56" i="27"/>
  <c r="M53" i="27"/>
  <c r="K53" i="27"/>
  <c r="I53" i="27"/>
  <c r="G53" i="27"/>
  <c r="E53" i="27"/>
  <c r="F52" i="27"/>
  <c r="N53" i="27" s="1"/>
  <c r="N29" i="27"/>
  <c r="M29" i="27"/>
  <c r="L29" i="27"/>
  <c r="K29" i="27"/>
  <c r="J29" i="27"/>
  <c r="I29" i="27"/>
  <c r="H29" i="27"/>
  <c r="G29" i="27"/>
  <c r="F29" i="27"/>
  <c r="E29" i="27"/>
  <c r="D32" i="27" s="1"/>
  <c r="T23" i="27"/>
  <c r="N19" i="27"/>
  <c r="M19" i="27"/>
  <c r="L19" i="27"/>
  <c r="K19" i="27"/>
  <c r="J19" i="27"/>
  <c r="I19" i="27"/>
  <c r="H19" i="27"/>
  <c r="G19" i="27"/>
  <c r="F19" i="27"/>
  <c r="E19" i="27"/>
  <c r="D22" i="27" s="1"/>
  <c r="F11" i="27"/>
  <c r="F9" i="27"/>
  <c r="E6" i="27"/>
  <c r="E5" i="27"/>
  <c r="E4" i="27"/>
  <c r="M31" i="34" l="1"/>
  <c r="K31" i="34"/>
  <c r="I31" i="34"/>
  <c r="G31" i="34"/>
  <c r="N31" i="34"/>
  <c r="L31" i="34"/>
  <c r="J31" i="34"/>
  <c r="H31" i="34"/>
  <c r="F31" i="34"/>
  <c r="M21" i="34"/>
  <c r="K21" i="34"/>
  <c r="I21" i="34"/>
  <c r="G21" i="34"/>
  <c r="N21" i="34"/>
  <c r="L21" i="34"/>
  <c r="J21" i="34"/>
  <c r="H21" i="34"/>
  <c r="F21" i="34"/>
  <c r="E21" i="34" s="1"/>
  <c r="E31" i="34"/>
  <c r="F53" i="34"/>
  <c r="H53" i="34"/>
  <c r="J53" i="34"/>
  <c r="L53" i="34"/>
  <c r="N53" i="34"/>
  <c r="F63" i="34"/>
  <c r="H63" i="34"/>
  <c r="J63" i="34"/>
  <c r="L63" i="34"/>
  <c r="N63" i="34"/>
  <c r="E53" i="34"/>
  <c r="G53" i="34"/>
  <c r="I53" i="34"/>
  <c r="K53" i="34"/>
  <c r="E63" i="34"/>
  <c r="G63" i="34"/>
  <c r="I63" i="34"/>
  <c r="K63" i="34"/>
  <c r="M31" i="33"/>
  <c r="K31" i="33"/>
  <c r="I31" i="33"/>
  <c r="G31" i="33"/>
  <c r="N31" i="33"/>
  <c r="L31" i="33"/>
  <c r="J31" i="33"/>
  <c r="H31" i="33"/>
  <c r="F31" i="33"/>
  <c r="M21" i="33"/>
  <c r="K21" i="33"/>
  <c r="I21" i="33"/>
  <c r="G21" i="33"/>
  <c r="N21" i="33"/>
  <c r="L21" i="33"/>
  <c r="J21" i="33"/>
  <c r="H21" i="33"/>
  <c r="F21" i="33"/>
  <c r="E21" i="33" s="1"/>
  <c r="E31" i="33"/>
  <c r="F53" i="33"/>
  <c r="H53" i="33"/>
  <c r="J53" i="33"/>
  <c r="L53" i="33"/>
  <c r="N53" i="33"/>
  <c r="F63" i="33"/>
  <c r="H63" i="33"/>
  <c r="J63" i="33"/>
  <c r="L63" i="33"/>
  <c r="N63" i="33"/>
  <c r="E53" i="33"/>
  <c r="G53" i="33"/>
  <c r="I53" i="33"/>
  <c r="K53" i="33"/>
  <c r="E63" i="33"/>
  <c r="G63" i="33"/>
  <c r="I63" i="33"/>
  <c r="K63" i="33"/>
  <c r="M31" i="32"/>
  <c r="K31" i="32"/>
  <c r="I31" i="32"/>
  <c r="G31" i="32"/>
  <c r="N31" i="32"/>
  <c r="L31" i="32"/>
  <c r="J31" i="32"/>
  <c r="H31" i="32"/>
  <c r="F31" i="32"/>
  <c r="M21" i="32"/>
  <c r="K21" i="32"/>
  <c r="I21" i="32"/>
  <c r="G21" i="32"/>
  <c r="N21" i="32"/>
  <c r="L21" i="32"/>
  <c r="J21" i="32"/>
  <c r="H21" i="32"/>
  <c r="F21" i="32"/>
  <c r="E21" i="32" s="1"/>
  <c r="E31" i="32"/>
  <c r="F53" i="32"/>
  <c r="H53" i="32"/>
  <c r="J53" i="32"/>
  <c r="L53" i="32"/>
  <c r="N53" i="32"/>
  <c r="F63" i="32"/>
  <c r="H63" i="32"/>
  <c r="J63" i="32"/>
  <c r="L63" i="32"/>
  <c r="N63" i="32"/>
  <c r="E53" i="32"/>
  <c r="G53" i="32"/>
  <c r="I53" i="32"/>
  <c r="K53" i="32"/>
  <c r="E63" i="32"/>
  <c r="G63" i="32"/>
  <c r="I63" i="32"/>
  <c r="K63" i="32"/>
  <c r="M31" i="31"/>
  <c r="K31" i="31"/>
  <c r="I31" i="31"/>
  <c r="G31" i="31"/>
  <c r="N31" i="31"/>
  <c r="L31" i="31"/>
  <c r="J31" i="31"/>
  <c r="H31" i="31"/>
  <c r="F31" i="31"/>
  <c r="E31" i="31" s="1"/>
  <c r="M21" i="31"/>
  <c r="K21" i="31"/>
  <c r="I21" i="31"/>
  <c r="G21" i="31"/>
  <c r="N21" i="31"/>
  <c r="L21" i="31"/>
  <c r="J21" i="31"/>
  <c r="H21" i="31"/>
  <c r="F21" i="31"/>
  <c r="E21" i="31" s="1"/>
  <c r="F53" i="31"/>
  <c r="H53" i="31"/>
  <c r="J53" i="31"/>
  <c r="L53" i="31"/>
  <c r="F63" i="31"/>
  <c r="H63" i="31"/>
  <c r="J63" i="31"/>
  <c r="L63" i="31"/>
  <c r="M31" i="30"/>
  <c r="K31" i="30"/>
  <c r="I31" i="30"/>
  <c r="G31" i="30"/>
  <c r="N31" i="30"/>
  <c r="L31" i="30"/>
  <c r="J31" i="30"/>
  <c r="H31" i="30"/>
  <c r="F31" i="30"/>
  <c r="M21" i="30"/>
  <c r="K21" i="30"/>
  <c r="I21" i="30"/>
  <c r="G21" i="30"/>
  <c r="N21" i="30"/>
  <c r="L21" i="30"/>
  <c r="J21" i="30"/>
  <c r="H21" i="30"/>
  <c r="F21" i="30"/>
  <c r="E21" i="30" s="1"/>
  <c r="E31" i="30"/>
  <c r="F53" i="30"/>
  <c r="H53" i="30"/>
  <c r="J53" i="30"/>
  <c r="L53" i="30"/>
  <c r="N53" i="30"/>
  <c r="F63" i="30"/>
  <c r="H63" i="30"/>
  <c r="J63" i="30"/>
  <c r="L63" i="30"/>
  <c r="N63" i="30"/>
  <c r="E53" i="30"/>
  <c r="G53" i="30"/>
  <c r="I53" i="30"/>
  <c r="K53" i="30"/>
  <c r="E63" i="30"/>
  <c r="G63" i="30"/>
  <c r="I63" i="30"/>
  <c r="K63" i="30"/>
  <c r="M21" i="29"/>
  <c r="K21" i="29"/>
  <c r="I21" i="29"/>
  <c r="G21" i="29"/>
  <c r="N21" i="29"/>
  <c r="L21" i="29"/>
  <c r="J21" i="29"/>
  <c r="H21" i="29"/>
  <c r="F21" i="29"/>
  <c r="E21" i="29" s="1"/>
  <c r="M31" i="29"/>
  <c r="K31" i="29"/>
  <c r="I31" i="29"/>
  <c r="G31" i="29"/>
  <c r="N31" i="29"/>
  <c r="L31" i="29"/>
  <c r="J31" i="29"/>
  <c r="H31" i="29"/>
  <c r="F31" i="29"/>
  <c r="E31" i="29" s="1"/>
  <c r="F53" i="29"/>
  <c r="H53" i="29"/>
  <c r="J53" i="29"/>
  <c r="L53" i="29"/>
  <c r="F63" i="29"/>
  <c r="H63" i="29"/>
  <c r="D66" i="29" s="1"/>
  <c r="J63" i="29"/>
  <c r="L63" i="29"/>
  <c r="M21" i="28"/>
  <c r="K21" i="28"/>
  <c r="I21" i="28"/>
  <c r="G21" i="28"/>
  <c r="E21" i="28" s="1"/>
  <c r="N21" i="28"/>
  <c r="L21" i="28"/>
  <c r="J21" i="28"/>
  <c r="H21" i="28"/>
  <c r="F21" i="28"/>
  <c r="M31" i="28"/>
  <c r="K31" i="28"/>
  <c r="I31" i="28"/>
  <c r="G31" i="28"/>
  <c r="N31" i="28"/>
  <c r="L31" i="28"/>
  <c r="J31" i="28"/>
  <c r="H31" i="28"/>
  <c r="F31" i="28"/>
  <c r="E31" i="28" s="1"/>
  <c r="F53" i="28"/>
  <c r="H53" i="28"/>
  <c r="J53" i="28"/>
  <c r="L53" i="28"/>
  <c r="N53" i="28"/>
  <c r="F63" i="28"/>
  <c r="H63" i="28"/>
  <c r="J63" i="28"/>
  <c r="L63" i="28"/>
  <c r="N63" i="28"/>
  <c r="E53" i="28"/>
  <c r="G53" i="28"/>
  <c r="I53" i="28"/>
  <c r="K53" i="28"/>
  <c r="E63" i="28"/>
  <c r="G63" i="28"/>
  <c r="I63" i="28"/>
  <c r="K63" i="28"/>
  <c r="N21" i="27"/>
  <c r="L21" i="27"/>
  <c r="J21" i="27"/>
  <c r="H21" i="27"/>
  <c r="F21" i="27"/>
  <c r="M21" i="27"/>
  <c r="K21" i="27"/>
  <c r="I21" i="27"/>
  <c r="G21" i="27"/>
  <c r="N31" i="27"/>
  <c r="L31" i="27"/>
  <c r="J31" i="27"/>
  <c r="H31" i="27"/>
  <c r="F31" i="27"/>
  <c r="M31" i="27"/>
  <c r="K31" i="27"/>
  <c r="I31" i="27"/>
  <c r="G31" i="27"/>
  <c r="F63" i="27"/>
  <c r="H63" i="27"/>
  <c r="J63" i="27"/>
  <c r="L63" i="27"/>
  <c r="N63" i="27"/>
  <c r="F53" i="27"/>
  <c r="H53" i="27"/>
  <c r="J53" i="27"/>
  <c r="L53" i="27"/>
  <c r="E63" i="27"/>
  <c r="G63" i="27"/>
  <c r="I63" i="27"/>
  <c r="K63" i="27"/>
  <c r="N70" i="26"/>
  <c r="M70" i="26"/>
  <c r="L70" i="26"/>
  <c r="K70" i="26"/>
  <c r="J70" i="26"/>
  <c r="I70" i="26"/>
  <c r="H70" i="26"/>
  <c r="G70" i="26"/>
  <c r="N69" i="26"/>
  <c r="M69" i="26"/>
  <c r="L69" i="26"/>
  <c r="K69" i="26"/>
  <c r="J69" i="26"/>
  <c r="I69" i="26"/>
  <c r="H69" i="26"/>
  <c r="G69" i="26"/>
  <c r="F69" i="26"/>
  <c r="E69" i="26"/>
  <c r="N68" i="26"/>
  <c r="M68" i="26"/>
  <c r="L68" i="26"/>
  <c r="K68" i="26"/>
  <c r="J68" i="26"/>
  <c r="I68" i="26"/>
  <c r="H68" i="26"/>
  <c r="G68" i="26"/>
  <c r="F68" i="26"/>
  <c r="E68" i="26"/>
  <c r="N67" i="26"/>
  <c r="M67" i="26"/>
  <c r="L67" i="26"/>
  <c r="K67" i="26"/>
  <c r="J67" i="26"/>
  <c r="I67" i="26"/>
  <c r="H67" i="26"/>
  <c r="G67" i="26"/>
  <c r="F67" i="26"/>
  <c r="E67" i="26"/>
  <c r="N66" i="26"/>
  <c r="M66" i="26"/>
  <c r="L66" i="26"/>
  <c r="K66" i="26"/>
  <c r="J66" i="26"/>
  <c r="I66" i="26"/>
  <c r="H66" i="26"/>
  <c r="G66" i="26"/>
  <c r="F66" i="26"/>
  <c r="E66" i="26"/>
  <c r="F62" i="26"/>
  <c r="M63" i="26" s="1"/>
  <c r="N60" i="26"/>
  <c r="M60" i="26"/>
  <c r="L60" i="26"/>
  <c r="K60" i="26"/>
  <c r="J60" i="26"/>
  <c r="I60" i="26"/>
  <c r="H60" i="26"/>
  <c r="G60" i="26"/>
  <c r="F60" i="26"/>
  <c r="E60" i="26"/>
  <c r="N59" i="26"/>
  <c r="M59" i="26"/>
  <c r="L59" i="26"/>
  <c r="K59" i="26"/>
  <c r="J59" i="26"/>
  <c r="I59" i="26"/>
  <c r="H59" i="26"/>
  <c r="G59" i="26"/>
  <c r="F59" i="26"/>
  <c r="E59" i="26"/>
  <c r="N58" i="26"/>
  <c r="M58" i="26"/>
  <c r="L58" i="26"/>
  <c r="K58" i="26"/>
  <c r="J58" i="26"/>
  <c r="I58" i="26"/>
  <c r="H58" i="26"/>
  <c r="G58" i="26"/>
  <c r="F58" i="26"/>
  <c r="E58" i="26"/>
  <c r="N57" i="26"/>
  <c r="M57" i="26"/>
  <c r="L57" i="26"/>
  <c r="K57" i="26"/>
  <c r="J57" i="26"/>
  <c r="I57" i="26"/>
  <c r="H57" i="26"/>
  <c r="G57" i="26"/>
  <c r="F57" i="26"/>
  <c r="E57" i="26"/>
  <c r="N56" i="26"/>
  <c r="M56" i="26"/>
  <c r="L56" i="26"/>
  <c r="K56" i="26"/>
  <c r="J56" i="26"/>
  <c r="I56" i="26"/>
  <c r="H56" i="26"/>
  <c r="G56" i="26"/>
  <c r="F56" i="26"/>
  <c r="E56" i="26"/>
  <c r="F52" i="26"/>
  <c r="M53" i="26" s="1"/>
  <c r="N29" i="26"/>
  <c r="M29" i="26"/>
  <c r="L29" i="26"/>
  <c r="K29" i="26"/>
  <c r="J29" i="26"/>
  <c r="I29" i="26"/>
  <c r="H29" i="26"/>
  <c r="G29" i="26"/>
  <c r="F29" i="26"/>
  <c r="E29" i="26"/>
  <c r="D32" i="26" s="1"/>
  <c r="T23" i="26"/>
  <c r="N19" i="26"/>
  <c r="M19" i="26"/>
  <c r="L19" i="26"/>
  <c r="K19" i="26"/>
  <c r="J19" i="26"/>
  <c r="I19" i="26"/>
  <c r="H19" i="26"/>
  <c r="G19" i="26"/>
  <c r="F19" i="26"/>
  <c r="E19" i="26"/>
  <c r="F11" i="26"/>
  <c r="F9" i="26"/>
  <c r="E6" i="26"/>
  <c r="E4" i="26"/>
  <c r="N70" i="25"/>
  <c r="M70" i="25"/>
  <c r="L70" i="25"/>
  <c r="K70" i="25"/>
  <c r="J70" i="25"/>
  <c r="I70" i="25"/>
  <c r="H70" i="25"/>
  <c r="G70" i="25"/>
  <c r="N69" i="25"/>
  <c r="M69" i="25"/>
  <c r="L69" i="25"/>
  <c r="K69" i="25"/>
  <c r="J69" i="25"/>
  <c r="I69" i="25"/>
  <c r="H69" i="25"/>
  <c r="G69" i="25"/>
  <c r="F69" i="25"/>
  <c r="E69" i="25"/>
  <c r="N68" i="25"/>
  <c r="M68" i="25"/>
  <c r="L68" i="25"/>
  <c r="K68" i="25"/>
  <c r="J68" i="25"/>
  <c r="I68" i="25"/>
  <c r="H68" i="25"/>
  <c r="G68" i="25"/>
  <c r="F68" i="25"/>
  <c r="E68" i="25"/>
  <c r="N67" i="25"/>
  <c r="M67" i="25"/>
  <c r="L67" i="25"/>
  <c r="K67" i="25"/>
  <c r="J67" i="25"/>
  <c r="I67" i="25"/>
  <c r="H67" i="25"/>
  <c r="G67" i="25"/>
  <c r="F67" i="25"/>
  <c r="E67" i="25"/>
  <c r="N66" i="25"/>
  <c r="M66" i="25"/>
  <c r="L66" i="25"/>
  <c r="K66" i="25"/>
  <c r="J66" i="25"/>
  <c r="I66" i="25"/>
  <c r="H66" i="25"/>
  <c r="G66" i="25"/>
  <c r="F66" i="25"/>
  <c r="E66" i="25"/>
  <c r="M63" i="25"/>
  <c r="I63" i="25"/>
  <c r="E63" i="25"/>
  <c r="F62" i="25"/>
  <c r="N63" i="25" s="1"/>
  <c r="N60" i="25"/>
  <c r="M60" i="25"/>
  <c r="L60" i="25"/>
  <c r="K60" i="25"/>
  <c r="J60" i="25"/>
  <c r="I60" i="25"/>
  <c r="H60" i="25"/>
  <c r="G60" i="25"/>
  <c r="F60" i="25"/>
  <c r="E60" i="25"/>
  <c r="N59" i="25"/>
  <c r="M59" i="25"/>
  <c r="L59" i="25"/>
  <c r="K59" i="25"/>
  <c r="J59" i="25"/>
  <c r="I59" i="25"/>
  <c r="H59" i="25"/>
  <c r="G59" i="25"/>
  <c r="F59" i="25"/>
  <c r="E59" i="25"/>
  <c r="N58" i="25"/>
  <c r="M58" i="25"/>
  <c r="L58" i="25"/>
  <c r="K58" i="25"/>
  <c r="J58" i="25"/>
  <c r="I58" i="25"/>
  <c r="H58" i="25"/>
  <c r="G58" i="25"/>
  <c r="F58" i="25"/>
  <c r="E58" i="25"/>
  <c r="N57" i="25"/>
  <c r="M57" i="25"/>
  <c r="L57" i="25"/>
  <c r="K57" i="25"/>
  <c r="J57" i="25"/>
  <c r="I57" i="25"/>
  <c r="H57" i="25"/>
  <c r="G57" i="25"/>
  <c r="F57" i="25"/>
  <c r="E57" i="25"/>
  <c r="N56" i="25"/>
  <c r="M56" i="25"/>
  <c r="L56" i="25"/>
  <c r="K56" i="25"/>
  <c r="J56" i="25"/>
  <c r="I56" i="25"/>
  <c r="H56" i="25"/>
  <c r="G56" i="25"/>
  <c r="F56" i="25"/>
  <c r="E56" i="25"/>
  <c r="M53" i="25"/>
  <c r="I53" i="25"/>
  <c r="E53" i="25"/>
  <c r="F52" i="25"/>
  <c r="N53" i="25" s="1"/>
  <c r="N29" i="25"/>
  <c r="M29" i="25"/>
  <c r="L29" i="25"/>
  <c r="K29" i="25"/>
  <c r="J29" i="25"/>
  <c r="I29" i="25"/>
  <c r="H29" i="25"/>
  <c r="G29" i="25"/>
  <c r="F29" i="25"/>
  <c r="E29" i="25"/>
  <c r="T23" i="25"/>
  <c r="N19" i="25"/>
  <c r="M19" i="25"/>
  <c r="L19" i="25"/>
  <c r="K19" i="25"/>
  <c r="J19" i="25"/>
  <c r="I19" i="25"/>
  <c r="H19" i="25"/>
  <c r="G19" i="25"/>
  <c r="F19" i="25"/>
  <c r="E19" i="25"/>
  <c r="D22" i="25" s="1"/>
  <c r="F11" i="25"/>
  <c r="F9" i="25"/>
  <c r="E6" i="25"/>
  <c r="E4" i="25"/>
  <c r="N70" i="24"/>
  <c r="M70" i="24"/>
  <c r="L70" i="24"/>
  <c r="K70" i="24"/>
  <c r="J70" i="24"/>
  <c r="I70" i="24"/>
  <c r="H70" i="24"/>
  <c r="G70" i="24"/>
  <c r="N69" i="24"/>
  <c r="M69" i="24"/>
  <c r="L69" i="24"/>
  <c r="K69" i="24"/>
  <c r="J69" i="24"/>
  <c r="I69" i="24"/>
  <c r="H69" i="24"/>
  <c r="G69" i="24"/>
  <c r="F69" i="24"/>
  <c r="E69" i="24"/>
  <c r="N68" i="24"/>
  <c r="M68" i="24"/>
  <c r="L68" i="24"/>
  <c r="K68" i="24"/>
  <c r="J68" i="24"/>
  <c r="I68" i="24"/>
  <c r="H68" i="24"/>
  <c r="G68" i="24"/>
  <c r="F68" i="24"/>
  <c r="E68" i="24"/>
  <c r="N67" i="24"/>
  <c r="M67" i="24"/>
  <c r="L67" i="24"/>
  <c r="K67" i="24"/>
  <c r="J67" i="24"/>
  <c r="I67" i="24"/>
  <c r="H67" i="24"/>
  <c r="G67" i="24"/>
  <c r="F67" i="24"/>
  <c r="E67" i="24"/>
  <c r="N66" i="24"/>
  <c r="M66" i="24"/>
  <c r="L66" i="24"/>
  <c r="K66" i="24"/>
  <c r="J66" i="24"/>
  <c r="I66" i="24"/>
  <c r="H66" i="24"/>
  <c r="G66" i="24"/>
  <c r="F66" i="24"/>
  <c r="E66" i="24"/>
  <c r="M63" i="24"/>
  <c r="I63" i="24"/>
  <c r="E63" i="24"/>
  <c r="F62" i="24"/>
  <c r="N63" i="24" s="1"/>
  <c r="N60" i="24"/>
  <c r="M60" i="24"/>
  <c r="L60" i="24"/>
  <c r="K60" i="24"/>
  <c r="J60" i="24"/>
  <c r="I60" i="24"/>
  <c r="H60" i="24"/>
  <c r="G60" i="24"/>
  <c r="F60" i="24"/>
  <c r="E60" i="24"/>
  <c r="N59" i="24"/>
  <c r="M59" i="24"/>
  <c r="L59" i="24"/>
  <c r="K59" i="24"/>
  <c r="J59" i="24"/>
  <c r="I59" i="24"/>
  <c r="H59" i="24"/>
  <c r="G59" i="24"/>
  <c r="F59" i="24"/>
  <c r="E59" i="24"/>
  <c r="N58" i="24"/>
  <c r="M58" i="24"/>
  <c r="L58" i="24"/>
  <c r="K58" i="24"/>
  <c r="J58" i="24"/>
  <c r="I58" i="24"/>
  <c r="H58" i="24"/>
  <c r="G58" i="24"/>
  <c r="F58" i="24"/>
  <c r="E58" i="24"/>
  <c r="N57" i="24"/>
  <c r="M57" i="24"/>
  <c r="L57" i="24"/>
  <c r="K57" i="24"/>
  <c r="J57" i="24"/>
  <c r="I57" i="24"/>
  <c r="H57" i="24"/>
  <c r="G57" i="24"/>
  <c r="F57" i="24"/>
  <c r="E57" i="24"/>
  <c r="N56" i="24"/>
  <c r="M56" i="24"/>
  <c r="L56" i="24"/>
  <c r="K56" i="24"/>
  <c r="J56" i="24"/>
  <c r="I56" i="24"/>
  <c r="H56" i="24"/>
  <c r="G56" i="24"/>
  <c r="F56" i="24"/>
  <c r="E56" i="24"/>
  <c r="M53" i="24"/>
  <c r="I53" i="24"/>
  <c r="E53" i="24"/>
  <c r="F52" i="24"/>
  <c r="N53" i="24" s="1"/>
  <c r="N29" i="24"/>
  <c r="M29" i="24"/>
  <c r="L29" i="24"/>
  <c r="K29" i="24"/>
  <c r="J29" i="24"/>
  <c r="I29" i="24"/>
  <c r="H29" i="24"/>
  <c r="G29" i="24"/>
  <c r="F29" i="24"/>
  <c r="E29" i="24"/>
  <c r="T23" i="24"/>
  <c r="N19" i="24"/>
  <c r="M19" i="24"/>
  <c r="L19" i="24"/>
  <c r="K19" i="24"/>
  <c r="J19" i="24"/>
  <c r="I19" i="24"/>
  <c r="H19" i="24"/>
  <c r="G19" i="24"/>
  <c r="F19" i="24"/>
  <c r="E19" i="24"/>
  <c r="D22" i="24" s="1"/>
  <c r="F11" i="24"/>
  <c r="F9" i="24"/>
  <c r="E6" i="24"/>
  <c r="E4" i="24"/>
  <c r="N70" i="23"/>
  <c r="M70" i="23"/>
  <c r="L70" i="23"/>
  <c r="K70" i="23"/>
  <c r="J70" i="23"/>
  <c r="I70" i="23"/>
  <c r="H70" i="23"/>
  <c r="G70" i="23"/>
  <c r="N69" i="23"/>
  <c r="M69" i="23"/>
  <c r="L69" i="23"/>
  <c r="K69" i="23"/>
  <c r="J69" i="23"/>
  <c r="I69" i="23"/>
  <c r="H69" i="23"/>
  <c r="G69" i="23"/>
  <c r="F69" i="23"/>
  <c r="E69" i="23"/>
  <c r="N68" i="23"/>
  <c r="M68" i="23"/>
  <c r="L68" i="23"/>
  <c r="K68" i="23"/>
  <c r="J68" i="23"/>
  <c r="I68" i="23"/>
  <c r="H68" i="23"/>
  <c r="G68" i="23"/>
  <c r="F68" i="23"/>
  <c r="E68" i="23"/>
  <c r="N67" i="23"/>
  <c r="M67" i="23"/>
  <c r="L67" i="23"/>
  <c r="K67" i="23"/>
  <c r="J67" i="23"/>
  <c r="I67" i="23"/>
  <c r="H67" i="23"/>
  <c r="G67" i="23"/>
  <c r="F67" i="23"/>
  <c r="E67" i="23"/>
  <c r="N66" i="23"/>
  <c r="M66" i="23"/>
  <c r="L66" i="23"/>
  <c r="K66" i="23"/>
  <c r="J66" i="23"/>
  <c r="I66" i="23"/>
  <c r="H66" i="23"/>
  <c r="G66" i="23"/>
  <c r="F66" i="23"/>
  <c r="E66" i="23"/>
  <c r="M63" i="23"/>
  <c r="I63" i="23"/>
  <c r="E63" i="23"/>
  <c r="F62" i="23"/>
  <c r="N63" i="23" s="1"/>
  <c r="N60" i="23"/>
  <c r="M60" i="23"/>
  <c r="L60" i="23"/>
  <c r="K60" i="23"/>
  <c r="J60" i="23"/>
  <c r="I60" i="23"/>
  <c r="H60" i="23"/>
  <c r="G60" i="23"/>
  <c r="F60" i="23"/>
  <c r="E60" i="23"/>
  <c r="N59" i="23"/>
  <c r="M59" i="23"/>
  <c r="L59" i="23"/>
  <c r="K59" i="23"/>
  <c r="J59" i="23"/>
  <c r="I59" i="23"/>
  <c r="H59" i="23"/>
  <c r="G59" i="23"/>
  <c r="F59" i="23"/>
  <c r="E59" i="23"/>
  <c r="N58" i="23"/>
  <c r="M58" i="23"/>
  <c r="L58" i="23"/>
  <c r="K58" i="23"/>
  <c r="J58" i="23"/>
  <c r="I58" i="23"/>
  <c r="H58" i="23"/>
  <c r="G58" i="23"/>
  <c r="F58" i="23"/>
  <c r="E58" i="23"/>
  <c r="N57" i="23"/>
  <c r="M57" i="23"/>
  <c r="L57" i="23"/>
  <c r="K57" i="23"/>
  <c r="J57" i="23"/>
  <c r="I57" i="23"/>
  <c r="H57" i="23"/>
  <c r="G57" i="23"/>
  <c r="F57" i="23"/>
  <c r="E57" i="23"/>
  <c r="N56" i="23"/>
  <c r="M56" i="23"/>
  <c r="L56" i="23"/>
  <c r="K56" i="23"/>
  <c r="J56" i="23"/>
  <c r="I56" i="23"/>
  <c r="H56" i="23"/>
  <c r="G56" i="23"/>
  <c r="F56" i="23"/>
  <c r="E56" i="23"/>
  <c r="M53" i="23"/>
  <c r="I53" i="23"/>
  <c r="E53" i="23"/>
  <c r="F52" i="23"/>
  <c r="N53" i="23" s="1"/>
  <c r="N29" i="23"/>
  <c r="M29" i="23"/>
  <c r="L29" i="23"/>
  <c r="K29" i="23"/>
  <c r="J29" i="23"/>
  <c r="I29" i="23"/>
  <c r="H29" i="23"/>
  <c r="G29" i="23"/>
  <c r="F29" i="23"/>
  <c r="E29" i="23"/>
  <c r="T23" i="23"/>
  <c r="N19" i="23"/>
  <c r="M19" i="23"/>
  <c r="L19" i="23"/>
  <c r="K19" i="23"/>
  <c r="J19" i="23"/>
  <c r="I19" i="23"/>
  <c r="H19" i="23"/>
  <c r="G19" i="23"/>
  <c r="F19" i="23"/>
  <c r="E19" i="23"/>
  <c r="D22" i="23" s="1"/>
  <c r="F11" i="23"/>
  <c r="F9" i="23"/>
  <c r="E6" i="23"/>
  <c r="E4" i="23"/>
  <c r="N70" i="22"/>
  <c r="M70" i="22"/>
  <c r="L70" i="22"/>
  <c r="K70" i="22"/>
  <c r="J70" i="22"/>
  <c r="I70" i="22"/>
  <c r="H70" i="22"/>
  <c r="G70" i="22"/>
  <c r="N69" i="22"/>
  <c r="M69" i="22"/>
  <c r="L69" i="22"/>
  <c r="K69" i="22"/>
  <c r="J69" i="22"/>
  <c r="I69" i="22"/>
  <c r="H69" i="22"/>
  <c r="G69" i="22"/>
  <c r="F69" i="22"/>
  <c r="E69" i="22"/>
  <c r="N68" i="22"/>
  <c r="M68" i="22"/>
  <c r="L68" i="22"/>
  <c r="K68" i="22"/>
  <c r="J68" i="22"/>
  <c r="I68" i="22"/>
  <c r="H68" i="22"/>
  <c r="G68" i="22"/>
  <c r="F68" i="22"/>
  <c r="E68" i="22"/>
  <c r="N67" i="22"/>
  <c r="M67" i="22"/>
  <c r="L67" i="22"/>
  <c r="K67" i="22"/>
  <c r="J67" i="22"/>
  <c r="I67" i="22"/>
  <c r="H67" i="22"/>
  <c r="G67" i="22"/>
  <c r="F67" i="22"/>
  <c r="E67" i="22"/>
  <c r="N66" i="22"/>
  <c r="M66" i="22"/>
  <c r="L66" i="22"/>
  <c r="K66" i="22"/>
  <c r="J66" i="22"/>
  <c r="I66" i="22"/>
  <c r="H66" i="22"/>
  <c r="G66" i="22"/>
  <c r="F66" i="22"/>
  <c r="E66" i="22"/>
  <c r="M63" i="22"/>
  <c r="I63" i="22"/>
  <c r="E63" i="22"/>
  <c r="F62" i="22"/>
  <c r="N63" i="22" s="1"/>
  <c r="N60" i="22"/>
  <c r="M60" i="22"/>
  <c r="L60" i="22"/>
  <c r="K60" i="22"/>
  <c r="J60" i="22"/>
  <c r="I60" i="22"/>
  <c r="H60" i="22"/>
  <c r="G60" i="22"/>
  <c r="F60" i="22"/>
  <c r="E60" i="22"/>
  <c r="N59" i="22"/>
  <c r="M59" i="22"/>
  <c r="L59" i="22"/>
  <c r="K59" i="22"/>
  <c r="J59" i="22"/>
  <c r="I59" i="22"/>
  <c r="H59" i="22"/>
  <c r="G59" i="22"/>
  <c r="F59" i="22"/>
  <c r="E59" i="22"/>
  <c r="N58" i="22"/>
  <c r="M58" i="22"/>
  <c r="L58" i="22"/>
  <c r="K58" i="22"/>
  <c r="J58" i="22"/>
  <c r="I58" i="22"/>
  <c r="H58" i="22"/>
  <c r="G58" i="22"/>
  <c r="F58" i="22"/>
  <c r="E58" i="22"/>
  <c r="N57" i="22"/>
  <c r="M57" i="22"/>
  <c r="L57" i="22"/>
  <c r="K57" i="22"/>
  <c r="J57" i="22"/>
  <c r="I57" i="22"/>
  <c r="H57" i="22"/>
  <c r="G57" i="22"/>
  <c r="F57" i="22"/>
  <c r="N56" i="22"/>
  <c r="M56" i="22"/>
  <c r="L56" i="22"/>
  <c r="K56" i="22"/>
  <c r="J56" i="22"/>
  <c r="I56" i="22"/>
  <c r="H56" i="22"/>
  <c r="G56" i="22"/>
  <c r="F56" i="22"/>
  <c r="E56" i="22"/>
  <c r="M53" i="22"/>
  <c r="I53" i="22"/>
  <c r="E53" i="22"/>
  <c r="F52" i="22"/>
  <c r="N53" i="22" s="1"/>
  <c r="N29" i="22"/>
  <c r="M29" i="22"/>
  <c r="L29" i="22"/>
  <c r="K29" i="22"/>
  <c r="J29" i="22"/>
  <c r="I29" i="22"/>
  <c r="H29" i="22"/>
  <c r="G29" i="22"/>
  <c r="F29" i="22"/>
  <c r="E29" i="22"/>
  <c r="T23" i="22"/>
  <c r="N19" i="22"/>
  <c r="M19" i="22"/>
  <c r="L19" i="22"/>
  <c r="K19" i="22"/>
  <c r="J19" i="22"/>
  <c r="I19" i="22"/>
  <c r="H19" i="22"/>
  <c r="G19" i="22"/>
  <c r="F19" i="22"/>
  <c r="E19" i="22"/>
  <c r="D22" i="22" s="1"/>
  <c r="F11" i="22"/>
  <c r="F9" i="22"/>
  <c r="E6" i="22"/>
  <c r="E4" i="22"/>
  <c r="N70" i="21"/>
  <c r="M70" i="21"/>
  <c r="L70" i="21"/>
  <c r="K70" i="21"/>
  <c r="J70" i="21"/>
  <c r="I70" i="21"/>
  <c r="H70" i="21"/>
  <c r="G70" i="21"/>
  <c r="N69" i="21"/>
  <c r="M69" i="21"/>
  <c r="L69" i="21"/>
  <c r="K69" i="21"/>
  <c r="J69" i="21"/>
  <c r="I69" i="21"/>
  <c r="H69" i="21"/>
  <c r="G69" i="21"/>
  <c r="F69" i="21"/>
  <c r="E69" i="21"/>
  <c r="N68" i="21"/>
  <c r="M68" i="21"/>
  <c r="L68" i="21"/>
  <c r="K68" i="21"/>
  <c r="J68" i="21"/>
  <c r="I68" i="21"/>
  <c r="H68" i="21"/>
  <c r="G68" i="21"/>
  <c r="F68" i="21"/>
  <c r="E68" i="21"/>
  <c r="N67" i="21"/>
  <c r="M67" i="21"/>
  <c r="L67" i="21"/>
  <c r="K67" i="21"/>
  <c r="J67" i="21"/>
  <c r="I67" i="21"/>
  <c r="H67" i="21"/>
  <c r="G67" i="21"/>
  <c r="F67" i="21"/>
  <c r="E67" i="21"/>
  <c r="N66" i="21"/>
  <c r="M66" i="21"/>
  <c r="L66" i="21"/>
  <c r="K66" i="21"/>
  <c r="J66" i="21"/>
  <c r="I66" i="21"/>
  <c r="H66" i="21"/>
  <c r="G66" i="21"/>
  <c r="F66" i="21"/>
  <c r="E66" i="21"/>
  <c r="M63" i="21"/>
  <c r="I63" i="21"/>
  <c r="E63" i="21"/>
  <c r="F62" i="21"/>
  <c r="N63" i="21" s="1"/>
  <c r="N60" i="21"/>
  <c r="M60" i="21"/>
  <c r="L60" i="21"/>
  <c r="K60" i="21"/>
  <c r="J60" i="21"/>
  <c r="I60" i="21"/>
  <c r="H60" i="21"/>
  <c r="G60" i="21"/>
  <c r="F60" i="21"/>
  <c r="E60" i="21"/>
  <c r="N59" i="21"/>
  <c r="M59" i="21"/>
  <c r="L59" i="21"/>
  <c r="K59" i="21"/>
  <c r="J59" i="21"/>
  <c r="I59" i="21"/>
  <c r="H59" i="21"/>
  <c r="G59" i="21"/>
  <c r="F59" i="21"/>
  <c r="E59" i="21"/>
  <c r="N58" i="21"/>
  <c r="M58" i="21"/>
  <c r="L58" i="21"/>
  <c r="K58" i="21"/>
  <c r="J58" i="21"/>
  <c r="I58" i="21"/>
  <c r="H58" i="21"/>
  <c r="G58" i="21"/>
  <c r="F58" i="21"/>
  <c r="E58" i="21"/>
  <c r="N57" i="21"/>
  <c r="M57" i="21"/>
  <c r="L57" i="21"/>
  <c r="K57" i="21"/>
  <c r="J57" i="21"/>
  <c r="I57" i="21"/>
  <c r="H57" i="21"/>
  <c r="G57" i="21"/>
  <c r="F57" i="21"/>
  <c r="E57" i="21"/>
  <c r="N56" i="21"/>
  <c r="M56" i="21"/>
  <c r="L56" i="21"/>
  <c r="K56" i="21"/>
  <c r="J56" i="21"/>
  <c r="I56" i="21"/>
  <c r="H56" i="21"/>
  <c r="G56" i="21"/>
  <c r="F56" i="21"/>
  <c r="E56" i="21"/>
  <c r="M53" i="21"/>
  <c r="I53" i="21"/>
  <c r="E53" i="21"/>
  <c r="F52" i="21"/>
  <c r="N53" i="21" s="1"/>
  <c r="N29" i="21"/>
  <c r="M29" i="21"/>
  <c r="L29" i="21"/>
  <c r="K29" i="21"/>
  <c r="J29" i="21"/>
  <c r="I29" i="21"/>
  <c r="H29" i="21"/>
  <c r="G29" i="21"/>
  <c r="F29" i="21"/>
  <c r="E29" i="21"/>
  <c r="T23" i="21"/>
  <c r="N19" i="21"/>
  <c r="M19" i="21"/>
  <c r="L19" i="21"/>
  <c r="K19" i="21"/>
  <c r="J19" i="21"/>
  <c r="I19" i="21"/>
  <c r="H19" i="21"/>
  <c r="G19" i="21"/>
  <c r="F19" i="21"/>
  <c r="E19" i="21"/>
  <c r="D22" i="21" s="1"/>
  <c r="F11" i="21"/>
  <c r="F9" i="21"/>
  <c r="E6" i="21"/>
  <c r="E4" i="21"/>
  <c r="N70" i="20"/>
  <c r="M70" i="20"/>
  <c r="L70" i="20"/>
  <c r="K70" i="20"/>
  <c r="J70" i="20"/>
  <c r="I70" i="20"/>
  <c r="H70" i="20"/>
  <c r="G70" i="20"/>
  <c r="N69" i="20"/>
  <c r="M69" i="20"/>
  <c r="L69" i="20"/>
  <c r="K69" i="20"/>
  <c r="J69" i="20"/>
  <c r="I69" i="20"/>
  <c r="H69" i="20"/>
  <c r="G69" i="20"/>
  <c r="F69" i="20"/>
  <c r="E69" i="20"/>
  <c r="N68" i="20"/>
  <c r="M68" i="20"/>
  <c r="L68" i="20"/>
  <c r="K68" i="20"/>
  <c r="J68" i="20"/>
  <c r="I68" i="20"/>
  <c r="H68" i="20"/>
  <c r="G68" i="20"/>
  <c r="F68" i="20"/>
  <c r="E68" i="20"/>
  <c r="N67" i="20"/>
  <c r="M67" i="20"/>
  <c r="L67" i="20"/>
  <c r="K67" i="20"/>
  <c r="J67" i="20"/>
  <c r="I67" i="20"/>
  <c r="H67" i="20"/>
  <c r="G67" i="20"/>
  <c r="F67" i="20"/>
  <c r="E67" i="20"/>
  <c r="N66" i="20"/>
  <c r="M66" i="20"/>
  <c r="L66" i="20"/>
  <c r="K66" i="20"/>
  <c r="J66" i="20"/>
  <c r="I66" i="20"/>
  <c r="H66" i="20"/>
  <c r="G66" i="20"/>
  <c r="F66" i="20"/>
  <c r="E66" i="20"/>
  <c r="F62" i="20"/>
  <c r="M63" i="20" s="1"/>
  <c r="N60" i="20"/>
  <c r="M60" i="20"/>
  <c r="L60" i="20"/>
  <c r="K60" i="20"/>
  <c r="J60" i="20"/>
  <c r="I60" i="20"/>
  <c r="H60" i="20"/>
  <c r="G60" i="20"/>
  <c r="F60" i="20"/>
  <c r="E60" i="20"/>
  <c r="N59" i="20"/>
  <c r="M59" i="20"/>
  <c r="L59" i="20"/>
  <c r="K59" i="20"/>
  <c r="J59" i="20"/>
  <c r="I59" i="20"/>
  <c r="H59" i="20"/>
  <c r="G59" i="20"/>
  <c r="F59" i="20"/>
  <c r="E59" i="20"/>
  <c r="N58" i="20"/>
  <c r="M58" i="20"/>
  <c r="L58" i="20"/>
  <c r="K58" i="20"/>
  <c r="J58" i="20"/>
  <c r="I58" i="20"/>
  <c r="H58" i="20"/>
  <c r="G58" i="20"/>
  <c r="F58" i="20"/>
  <c r="E58" i="20"/>
  <c r="N57" i="20"/>
  <c r="M57" i="20"/>
  <c r="L57" i="20"/>
  <c r="K57" i="20"/>
  <c r="J57" i="20"/>
  <c r="I57" i="20"/>
  <c r="H57" i="20"/>
  <c r="G57" i="20"/>
  <c r="F57" i="20"/>
  <c r="E57" i="20"/>
  <c r="N56" i="20"/>
  <c r="M56" i="20"/>
  <c r="L56" i="20"/>
  <c r="K56" i="20"/>
  <c r="J56" i="20"/>
  <c r="I56" i="20"/>
  <c r="H56" i="20"/>
  <c r="G56" i="20"/>
  <c r="F56" i="20"/>
  <c r="E56" i="20"/>
  <c r="F52" i="20"/>
  <c r="M53" i="20" s="1"/>
  <c r="N29" i="20"/>
  <c r="M29" i="20"/>
  <c r="L29" i="20"/>
  <c r="K29" i="20"/>
  <c r="J29" i="20"/>
  <c r="I29" i="20"/>
  <c r="H29" i="20"/>
  <c r="G29" i="20"/>
  <c r="F29" i="20"/>
  <c r="E29" i="20"/>
  <c r="T23" i="20"/>
  <c r="N19" i="20"/>
  <c r="M19" i="20"/>
  <c r="L19" i="20"/>
  <c r="K19" i="20"/>
  <c r="J19" i="20"/>
  <c r="I19" i="20"/>
  <c r="H19" i="20"/>
  <c r="G19" i="20"/>
  <c r="F19" i="20"/>
  <c r="E19" i="20"/>
  <c r="D22" i="20" s="1"/>
  <c r="F11" i="20"/>
  <c r="F9" i="20"/>
  <c r="E6" i="20"/>
  <c r="E4" i="20"/>
  <c r="E7" i="18"/>
  <c r="E6" i="18"/>
  <c r="E4" i="18"/>
  <c r="E6" i="17"/>
  <c r="E4" i="17"/>
  <c r="D66" i="34" l="1"/>
  <c r="D56" i="34"/>
  <c r="D66" i="33"/>
  <c r="D56" i="33"/>
  <c r="D66" i="32"/>
  <c r="D56" i="32"/>
  <c r="D66" i="31"/>
  <c r="D56" i="31"/>
  <c r="D66" i="30"/>
  <c r="D56" i="30"/>
  <c r="M65" i="29"/>
  <c r="K65" i="29"/>
  <c r="I65" i="29"/>
  <c r="G65" i="29"/>
  <c r="N65" i="29"/>
  <c r="L65" i="29"/>
  <c r="J65" i="29"/>
  <c r="H65" i="29"/>
  <c r="F65" i="29"/>
  <c r="E65" i="29"/>
  <c r="D56" i="29"/>
  <c r="D66" i="28"/>
  <c r="D56" i="28"/>
  <c r="D66" i="27"/>
  <c r="E31" i="27"/>
  <c r="D56" i="27"/>
  <c r="E21" i="27"/>
  <c r="D32" i="20"/>
  <c r="D32" i="21"/>
  <c r="K31" i="21" s="1"/>
  <c r="G53" i="21"/>
  <c r="K53" i="21"/>
  <c r="G63" i="21"/>
  <c r="K63" i="21"/>
  <c r="D32" i="22"/>
  <c r="G53" i="22"/>
  <c r="K53" i="22"/>
  <c r="G63" i="22"/>
  <c r="K63" i="22"/>
  <c r="D32" i="23"/>
  <c r="M31" i="23" s="1"/>
  <c r="G53" i="23"/>
  <c r="K53" i="23"/>
  <c r="G63" i="23"/>
  <c r="K63" i="23"/>
  <c r="D32" i="24"/>
  <c r="G53" i="24"/>
  <c r="K53" i="24"/>
  <c r="G63" i="24"/>
  <c r="K63" i="24"/>
  <c r="D32" i="25"/>
  <c r="M31" i="25" s="1"/>
  <c r="G53" i="25"/>
  <c r="K53" i="25"/>
  <c r="G63" i="25"/>
  <c r="K63" i="25"/>
  <c r="D22" i="26"/>
  <c r="M31" i="26"/>
  <c r="K31" i="26"/>
  <c r="I31" i="26"/>
  <c r="G31" i="26"/>
  <c r="N31" i="26"/>
  <c r="L31" i="26"/>
  <c r="J31" i="26"/>
  <c r="H31" i="26"/>
  <c r="F31" i="26"/>
  <c r="M21" i="26"/>
  <c r="K21" i="26"/>
  <c r="I21" i="26"/>
  <c r="G21" i="26"/>
  <c r="N21" i="26"/>
  <c r="L21" i="26"/>
  <c r="J21" i="26"/>
  <c r="H21" i="26"/>
  <c r="F21" i="26"/>
  <c r="E31" i="26"/>
  <c r="F53" i="26"/>
  <c r="H53" i="26"/>
  <c r="J53" i="26"/>
  <c r="L53" i="26"/>
  <c r="N53" i="26"/>
  <c r="F63" i="26"/>
  <c r="H63" i="26"/>
  <c r="J63" i="26"/>
  <c r="L63" i="26"/>
  <c r="N63" i="26"/>
  <c r="E53" i="26"/>
  <c r="G53" i="26"/>
  <c r="I53" i="26"/>
  <c r="K53" i="26"/>
  <c r="E63" i="26"/>
  <c r="G63" i="26"/>
  <c r="I63" i="26"/>
  <c r="K63" i="26"/>
  <c r="K31" i="25"/>
  <c r="G31" i="25"/>
  <c r="L31" i="25"/>
  <c r="H31" i="25"/>
  <c r="M21" i="25"/>
  <c r="K21" i="25"/>
  <c r="I21" i="25"/>
  <c r="G21" i="25"/>
  <c r="N21" i="25"/>
  <c r="L21" i="25"/>
  <c r="J21" i="25"/>
  <c r="H21" i="25"/>
  <c r="F21" i="25"/>
  <c r="F53" i="25"/>
  <c r="H53" i="25"/>
  <c r="J53" i="25"/>
  <c r="L53" i="25"/>
  <c r="F63" i="25"/>
  <c r="H63" i="25"/>
  <c r="J63" i="25"/>
  <c r="L63" i="25"/>
  <c r="M31" i="24"/>
  <c r="K31" i="24"/>
  <c r="I31" i="24"/>
  <c r="G31" i="24"/>
  <c r="N31" i="24"/>
  <c r="L31" i="24"/>
  <c r="J31" i="24"/>
  <c r="H31" i="24"/>
  <c r="F31" i="24"/>
  <c r="M21" i="24"/>
  <c r="K21" i="24"/>
  <c r="I21" i="24"/>
  <c r="G21" i="24"/>
  <c r="N21" i="24"/>
  <c r="L21" i="24"/>
  <c r="J21" i="24"/>
  <c r="H21" i="24"/>
  <c r="F21" i="24"/>
  <c r="F53" i="24"/>
  <c r="H53" i="24"/>
  <c r="J53" i="24"/>
  <c r="L53" i="24"/>
  <c r="F63" i="24"/>
  <c r="H63" i="24"/>
  <c r="J63" i="24"/>
  <c r="L63" i="24"/>
  <c r="K31" i="23"/>
  <c r="G31" i="23"/>
  <c r="L31" i="23"/>
  <c r="H31" i="23"/>
  <c r="M21" i="23"/>
  <c r="K21" i="23"/>
  <c r="I21" i="23"/>
  <c r="G21" i="23"/>
  <c r="N21" i="23"/>
  <c r="L21" i="23"/>
  <c r="J21" i="23"/>
  <c r="H21" i="23"/>
  <c r="F21" i="23"/>
  <c r="F53" i="23"/>
  <c r="H53" i="23"/>
  <c r="J53" i="23"/>
  <c r="L53" i="23"/>
  <c r="F63" i="23"/>
  <c r="H63" i="23"/>
  <c r="J63" i="23"/>
  <c r="L63" i="23"/>
  <c r="N21" i="22"/>
  <c r="L21" i="22"/>
  <c r="J21" i="22"/>
  <c r="H21" i="22"/>
  <c r="F21" i="22"/>
  <c r="M21" i="22"/>
  <c r="K21" i="22"/>
  <c r="I21" i="22"/>
  <c r="G21" i="22"/>
  <c r="M31" i="22"/>
  <c r="K31" i="22"/>
  <c r="I31" i="22"/>
  <c r="G31" i="22"/>
  <c r="N31" i="22"/>
  <c r="L31" i="22"/>
  <c r="J31" i="22"/>
  <c r="H31" i="22"/>
  <c r="F31" i="22"/>
  <c r="F53" i="22"/>
  <c r="H53" i="22"/>
  <c r="J53" i="22"/>
  <c r="L53" i="22"/>
  <c r="F63" i="22"/>
  <c r="H63" i="22"/>
  <c r="J63" i="22"/>
  <c r="L63" i="22"/>
  <c r="M21" i="21"/>
  <c r="K21" i="21"/>
  <c r="I21" i="21"/>
  <c r="G21" i="21"/>
  <c r="N21" i="21"/>
  <c r="L21" i="21"/>
  <c r="J21" i="21"/>
  <c r="H21" i="21"/>
  <c r="F21" i="21"/>
  <c r="M31" i="21"/>
  <c r="I31" i="21"/>
  <c r="N31" i="21"/>
  <c r="J31" i="21"/>
  <c r="F31" i="21"/>
  <c r="F53" i="21"/>
  <c r="H53" i="21"/>
  <c r="J53" i="21"/>
  <c r="L53" i="21"/>
  <c r="F63" i="21"/>
  <c r="H63" i="21"/>
  <c r="J63" i="21"/>
  <c r="L63" i="21"/>
  <c r="M21" i="20"/>
  <c r="K21" i="20"/>
  <c r="I21" i="20"/>
  <c r="G21" i="20"/>
  <c r="N21" i="20"/>
  <c r="L21" i="20"/>
  <c r="J21" i="20"/>
  <c r="H21" i="20"/>
  <c r="F21" i="20"/>
  <c r="E21" i="20"/>
  <c r="M31" i="20"/>
  <c r="K31" i="20"/>
  <c r="I31" i="20"/>
  <c r="G31" i="20"/>
  <c r="N31" i="20"/>
  <c r="L31" i="20"/>
  <c r="J31" i="20"/>
  <c r="H31" i="20"/>
  <c r="F31" i="20"/>
  <c r="F53" i="20"/>
  <c r="H53" i="20"/>
  <c r="J53" i="20"/>
  <c r="L53" i="20"/>
  <c r="N53" i="20"/>
  <c r="F63" i="20"/>
  <c r="H63" i="20"/>
  <c r="J63" i="20"/>
  <c r="L63" i="20"/>
  <c r="N63" i="20"/>
  <c r="E53" i="20"/>
  <c r="G53" i="20"/>
  <c r="I53" i="20"/>
  <c r="K53" i="20"/>
  <c r="E63" i="20"/>
  <c r="G63" i="20"/>
  <c r="I63" i="20"/>
  <c r="K63" i="20"/>
  <c r="C33" i="15"/>
  <c r="C32" i="15"/>
  <c r="C29" i="15"/>
  <c r="C28" i="15"/>
  <c r="N65" i="34" l="1"/>
  <c r="L65" i="34"/>
  <c r="J65" i="34"/>
  <c r="H65" i="34"/>
  <c r="F65" i="34"/>
  <c r="G65" i="34"/>
  <c r="K65" i="34"/>
  <c r="I65" i="34"/>
  <c r="M65" i="34"/>
  <c r="N55" i="34"/>
  <c r="L55" i="34"/>
  <c r="J55" i="34"/>
  <c r="H55" i="34"/>
  <c r="F55" i="34"/>
  <c r="G55" i="34"/>
  <c r="K55" i="34"/>
  <c r="I55" i="34"/>
  <c r="M55" i="34"/>
  <c r="N65" i="33"/>
  <c r="L65" i="33"/>
  <c r="J65" i="33"/>
  <c r="H65" i="33"/>
  <c r="F65" i="33"/>
  <c r="G65" i="33"/>
  <c r="K65" i="33"/>
  <c r="I65" i="33"/>
  <c r="M65" i="33"/>
  <c r="N55" i="33"/>
  <c r="L55" i="33"/>
  <c r="J55" i="33"/>
  <c r="H55" i="33"/>
  <c r="F55" i="33"/>
  <c r="G55" i="33"/>
  <c r="K55" i="33"/>
  <c r="I55" i="33"/>
  <c r="M55" i="33"/>
  <c r="N65" i="32"/>
  <c r="L65" i="32"/>
  <c r="J65" i="32"/>
  <c r="H65" i="32"/>
  <c r="F65" i="32"/>
  <c r="G65" i="32"/>
  <c r="K65" i="32"/>
  <c r="I65" i="32"/>
  <c r="M65" i="32"/>
  <c r="N55" i="32"/>
  <c r="L55" i="32"/>
  <c r="J55" i="32"/>
  <c r="H55" i="32"/>
  <c r="F55" i="32"/>
  <c r="G55" i="32"/>
  <c r="K55" i="32"/>
  <c r="I55" i="32"/>
  <c r="M55" i="32"/>
  <c r="M55" i="31"/>
  <c r="K55" i="31"/>
  <c r="I55" i="31"/>
  <c r="G55" i="31"/>
  <c r="H55" i="31"/>
  <c r="L55" i="31"/>
  <c r="F55" i="31"/>
  <c r="J55" i="31"/>
  <c r="N55" i="31"/>
  <c r="M65" i="31"/>
  <c r="K65" i="31"/>
  <c r="I65" i="31"/>
  <c r="G65" i="31"/>
  <c r="N65" i="31"/>
  <c r="L65" i="31"/>
  <c r="J65" i="31"/>
  <c r="H65" i="31"/>
  <c r="F65" i="31"/>
  <c r="N65" i="30"/>
  <c r="L65" i="30"/>
  <c r="J65" i="30"/>
  <c r="H65" i="30"/>
  <c r="F65" i="30"/>
  <c r="G65" i="30"/>
  <c r="K65" i="30"/>
  <c r="I65" i="30"/>
  <c r="M65" i="30"/>
  <c r="N55" i="30"/>
  <c r="L55" i="30"/>
  <c r="J55" i="30"/>
  <c r="H55" i="30"/>
  <c r="F55" i="30"/>
  <c r="G55" i="30"/>
  <c r="K55" i="30"/>
  <c r="I55" i="30"/>
  <c r="M55" i="30"/>
  <c r="M55" i="29"/>
  <c r="K55" i="29"/>
  <c r="I55" i="29"/>
  <c r="G55" i="29"/>
  <c r="F55" i="29"/>
  <c r="L55" i="29"/>
  <c r="H55" i="29"/>
  <c r="J55" i="29"/>
  <c r="N55" i="29"/>
  <c r="N65" i="28"/>
  <c r="L65" i="28"/>
  <c r="J65" i="28"/>
  <c r="H65" i="28"/>
  <c r="F65" i="28"/>
  <c r="G65" i="28"/>
  <c r="K65" i="28"/>
  <c r="I65" i="28"/>
  <c r="M65" i="28"/>
  <c r="N55" i="28"/>
  <c r="L55" i="28"/>
  <c r="J55" i="28"/>
  <c r="H55" i="28"/>
  <c r="F55" i="28"/>
  <c r="G55" i="28"/>
  <c r="K55" i="28"/>
  <c r="I55" i="28"/>
  <c r="M55" i="28"/>
  <c r="M55" i="27"/>
  <c r="K55" i="27"/>
  <c r="I55" i="27"/>
  <c r="G55" i="27"/>
  <c r="F55" i="27"/>
  <c r="J55" i="27"/>
  <c r="N55" i="27"/>
  <c r="H55" i="27"/>
  <c r="L55" i="27"/>
  <c r="N65" i="27"/>
  <c r="L65" i="27"/>
  <c r="J65" i="27"/>
  <c r="H65" i="27"/>
  <c r="F65" i="27"/>
  <c r="G65" i="27"/>
  <c r="K65" i="27"/>
  <c r="I65" i="27"/>
  <c r="M65" i="27"/>
  <c r="D56" i="20"/>
  <c r="N55" i="20" s="1"/>
  <c r="D66" i="21"/>
  <c r="D66" i="22"/>
  <c r="D56" i="22"/>
  <c r="M55" i="22" s="1"/>
  <c r="D66" i="23"/>
  <c r="D56" i="23"/>
  <c r="M55" i="23" s="1"/>
  <c r="D66" i="24"/>
  <c r="D56" i="24"/>
  <c r="M55" i="24" s="1"/>
  <c r="D66" i="25"/>
  <c r="D56" i="25"/>
  <c r="M55" i="25" s="1"/>
  <c r="E31" i="20"/>
  <c r="H31" i="21"/>
  <c r="L31" i="21"/>
  <c r="G31" i="21"/>
  <c r="E31" i="21" s="1"/>
  <c r="E21" i="21"/>
  <c r="F31" i="23"/>
  <c r="J31" i="23"/>
  <c r="N31" i="23"/>
  <c r="I31" i="23"/>
  <c r="E31" i="24"/>
  <c r="F31" i="25"/>
  <c r="J31" i="25"/>
  <c r="N31" i="25"/>
  <c r="I31" i="25"/>
  <c r="E21" i="26"/>
  <c r="D66" i="26"/>
  <c r="D56" i="26"/>
  <c r="M65" i="25"/>
  <c r="K65" i="25"/>
  <c r="I65" i="25"/>
  <c r="G65" i="25"/>
  <c r="N65" i="25"/>
  <c r="L65" i="25"/>
  <c r="J65" i="25"/>
  <c r="H65" i="25"/>
  <c r="F65" i="25"/>
  <c r="K55" i="25"/>
  <c r="G55" i="25"/>
  <c r="L55" i="25"/>
  <c r="J55" i="25"/>
  <c r="E65" i="25"/>
  <c r="E21" i="25"/>
  <c r="M65" i="24"/>
  <c r="K65" i="24"/>
  <c r="I65" i="24"/>
  <c r="G65" i="24"/>
  <c r="N65" i="24"/>
  <c r="L65" i="24"/>
  <c r="J65" i="24"/>
  <c r="H65" i="24"/>
  <c r="F65" i="24"/>
  <c r="K55" i="24"/>
  <c r="G55" i="24"/>
  <c r="L55" i="24"/>
  <c r="J55" i="24"/>
  <c r="E65" i="24"/>
  <c r="E21" i="24"/>
  <c r="M65" i="23"/>
  <c r="K65" i="23"/>
  <c r="I65" i="23"/>
  <c r="G65" i="23"/>
  <c r="N65" i="23"/>
  <c r="L65" i="23"/>
  <c r="J65" i="23"/>
  <c r="H65" i="23"/>
  <c r="F65" i="23"/>
  <c r="K55" i="23"/>
  <c r="G55" i="23"/>
  <c r="L55" i="23"/>
  <c r="J55" i="23"/>
  <c r="E65" i="23"/>
  <c r="E21" i="23"/>
  <c r="M65" i="22"/>
  <c r="K65" i="22"/>
  <c r="I65" i="22"/>
  <c r="G65" i="22"/>
  <c r="N65" i="22"/>
  <c r="L65" i="22"/>
  <c r="J65" i="22"/>
  <c r="H65" i="22"/>
  <c r="F65" i="22"/>
  <c r="K55" i="22"/>
  <c r="G55" i="22"/>
  <c r="L55" i="22"/>
  <c r="J55" i="22"/>
  <c r="E65" i="22"/>
  <c r="E31" i="22"/>
  <c r="E21" i="22"/>
  <c r="M65" i="21"/>
  <c r="K65" i="21"/>
  <c r="I65" i="21"/>
  <c r="G65" i="21"/>
  <c r="N65" i="21"/>
  <c r="L65" i="21"/>
  <c r="J65" i="21"/>
  <c r="H65" i="21"/>
  <c r="F65" i="21"/>
  <c r="D56" i="21"/>
  <c r="L55" i="20"/>
  <c r="H55" i="20"/>
  <c r="M55" i="20"/>
  <c r="D66" i="20"/>
  <c r="G55" i="20"/>
  <c r="N70" i="18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55" i="34" l="1"/>
  <c r="E65" i="34"/>
  <c r="E55" i="33"/>
  <c r="E65" i="33"/>
  <c r="E55" i="32"/>
  <c r="E65" i="32"/>
  <c r="E65" i="31"/>
  <c r="E55" i="31"/>
  <c r="E55" i="30"/>
  <c r="E65" i="30"/>
  <c r="E55" i="29"/>
  <c r="E55" i="28"/>
  <c r="E65" i="28"/>
  <c r="E65" i="27"/>
  <c r="E55" i="27"/>
  <c r="E31" i="23"/>
  <c r="D32" i="18"/>
  <c r="K55" i="20"/>
  <c r="I55" i="20"/>
  <c r="F55" i="20"/>
  <c r="E55" i="20" s="1"/>
  <c r="J55" i="20"/>
  <c r="E65" i="21"/>
  <c r="N55" i="22"/>
  <c r="F55" i="22"/>
  <c r="E55" i="22" s="1"/>
  <c r="H55" i="22"/>
  <c r="I55" i="22"/>
  <c r="N55" i="23"/>
  <c r="F55" i="23"/>
  <c r="E55" i="23" s="1"/>
  <c r="H55" i="23"/>
  <c r="I55" i="23"/>
  <c r="N55" i="24"/>
  <c r="F55" i="24"/>
  <c r="E55" i="24" s="1"/>
  <c r="H55" i="24"/>
  <c r="I55" i="24"/>
  <c r="N55" i="25"/>
  <c r="F55" i="25"/>
  <c r="E55" i="25" s="1"/>
  <c r="H55" i="25"/>
  <c r="I55" i="25"/>
  <c r="E31" i="25"/>
  <c r="N65" i="26"/>
  <c r="L65" i="26"/>
  <c r="J65" i="26"/>
  <c r="H65" i="26"/>
  <c r="F65" i="26"/>
  <c r="G65" i="26"/>
  <c r="K65" i="26"/>
  <c r="I65" i="26"/>
  <c r="M65" i="26"/>
  <c r="N55" i="26"/>
  <c r="L55" i="26"/>
  <c r="J55" i="26"/>
  <c r="H55" i="26"/>
  <c r="F55" i="26"/>
  <c r="G55" i="26"/>
  <c r="K55" i="26"/>
  <c r="I55" i="26"/>
  <c r="M55" i="26"/>
  <c r="M55" i="21"/>
  <c r="K55" i="21"/>
  <c r="I55" i="21"/>
  <c r="G55" i="21"/>
  <c r="F55" i="21"/>
  <c r="J55" i="21"/>
  <c r="N55" i="21"/>
  <c r="H55" i="21"/>
  <c r="L55" i="21"/>
  <c r="N65" i="20"/>
  <c r="L65" i="20"/>
  <c r="J65" i="20"/>
  <c r="H65" i="20"/>
  <c r="F65" i="20"/>
  <c r="G65" i="20"/>
  <c r="K65" i="20"/>
  <c r="I65" i="20"/>
  <c r="M65" i="20"/>
  <c r="K53" i="18"/>
  <c r="E63" i="18"/>
  <c r="J63" i="18"/>
  <c r="G63" i="18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55" i="21" l="1"/>
  <c r="E55" i="26"/>
  <c r="E65" i="26"/>
  <c r="E65" i="20"/>
  <c r="D56" i="18"/>
  <c r="J55" i="18" s="1"/>
  <c r="E31" i="18"/>
  <c r="D66" i="18"/>
  <c r="K65" i="18" s="1"/>
  <c r="F55" i="18"/>
  <c r="E21" i="18"/>
  <c r="F69" i="17"/>
  <c r="G69" i="17"/>
  <c r="H69" i="17"/>
  <c r="I69" i="17"/>
  <c r="J69" i="17"/>
  <c r="K69" i="17"/>
  <c r="L69" i="17"/>
  <c r="M69" i="17"/>
  <c r="N69" i="17"/>
  <c r="E69" i="17"/>
  <c r="N55" i="18" l="1"/>
  <c r="M55" i="18"/>
  <c r="G55" i="18"/>
  <c r="E55" i="18" s="1"/>
  <c r="M65" i="18"/>
  <c r="I55" i="18"/>
  <c r="H55" i="18"/>
  <c r="L55" i="18"/>
  <c r="K55" i="18"/>
  <c r="L65" i="18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E65" i="18" l="1"/>
  <c r="X12" i="7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25" l="1"/>
  <c r="E5" i="23"/>
  <c r="E5" i="21"/>
  <c r="E5" i="26"/>
  <c r="E5" i="24"/>
  <c r="E5" i="22"/>
  <c r="E5" i="20"/>
  <c r="E5" i="18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14" i="7" l="1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N11" i="7"/>
  <c r="L11" i="7"/>
  <c r="H11" i="7"/>
  <c r="L14" i="7"/>
  <c r="K15" i="7"/>
  <c r="N16" i="7"/>
  <c r="M17" i="7"/>
  <c r="L18" i="7"/>
  <c r="K19" i="7"/>
  <c r="J20" i="7"/>
  <c r="I21" i="7"/>
  <c r="H22" i="7"/>
  <c r="P22" i="7"/>
  <c r="O23" i="7"/>
  <c r="N24" i="7"/>
  <c r="P11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M11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O11" i="7"/>
  <c r="J11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K11" i="7"/>
  <c r="M14" i="7"/>
  <c r="L15" i="7"/>
  <c r="K16" i="7"/>
  <c r="J17" i="7"/>
  <c r="I18" i="7"/>
  <c r="H19" i="7"/>
  <c r="P19" i="7"/>
  <c r="O20" i="7"/>
  <c r="N21" i="7"/>
  <c r="M22" i="7"/>
  <c r="L23" i="7"/>
  <c r="K24" i="7"/>
  <c r="I11" i="7"/>
  <c r="F23" i="7"/>
  <c r="F21" i="7"/>
  <c r="F19" i="7"/>
  <c r="F17" i="7"/>
  <c r="F15" i="7"/>
  <c r="F24" i="7"/>
  <c r="F22" i="7"/>
  <c r="F20" i="7"/>
  <c r="F18" i="7"/>
  <c r="F16" i="7"/>
  <c r="F14" i="7"/>
  <c r="F11" i="7"/>
  <c r="M8" i="4"/>
  <c r="M7" i="4"/>
  <c r="D6" i="15"/>
  <c r="D6" i="7"/>
  <c r="Q18" i="7" l="1"/>
  <c r="Q15" i="7"/>
  <c r="Q11" i="7"/>
  <c r="Q20" i="7"/>
  <c r="Q16" i="7"/>
  <c r="Q21" i="7"/>
  <c r="Q22" i="7"/>
  <c r="Q19" i="7"/>
  <c r="Q14" i="7"/>
  <c r="Q17" i="7"/>
  <c r="Q23" i="7"/>
  <c r="Q24" i="7"/>
  <c r="C20" i="7"/>
  <c r="C14" i="7"/>
  <c r="C12" i="7"/>
  <c r="C19" i="7"/>
  <c r="C16" i="7"/>
  <c r="C15" i="7"/>
  <c r="C17" i="7"/>
  <c r="C22" i="7"/>
  <c r="C13" i="7"/>
  <c r="C23" i="7"/>
  <c r="C18" i="7"/>
  <c r="C21" i="7"/>
  <c r="C24" i="7"/>
</calcChain>
</file>

<file path=xl/sharedStrings.xml><?xml version="1.0" encoding="utf-8"?>
<sst xmlns="http://schemas.openxmlformats.org/spreadsheetml/2006/main" count="4662" uniqueCount="685">
  <si>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</si>
  <si>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</si>
  <si>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</si>
  <si>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</si>
  <si>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</si>
  <si>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</si>
  <si>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</si>
  <si>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</si>
  <si>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</si>
  <si>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</si>
  <si>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</si>
  <si>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</si>
  <si>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</si>
  <si>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</si>
  <si>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</si>
  <si>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</si>
  <si>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</si>
  <si>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</si>
  <si>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</si>
  <si>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</si>
  <si>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</si>
  <si>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</si>
  <si>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</si>
  <si>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</si>
  <si>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</si>
  <si>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</si>
  <si>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</si>
  <si>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</si>
  <si>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</si>
  <si>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</si>
  <si>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</si>
  <si>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</si>
  <si>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</si>
  <si>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</si>
  <si>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</si>
  <si>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</si>
  <si>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</si>
  <si>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</si>
  <si>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</si>
  <si>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</si>
  <si>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</si>
  <si>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</si>
  <si>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</si>
  <si>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</si>
  <si>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</si>
  <si>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</si>
  <si>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</si>
  <si>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</si>
  <si>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</si>
  <si>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</si>
  <si>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</si>
  <si>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</si>
  <si>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</si>
  <si>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</si>
  <si>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</si>
  <si>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</si>
  <si>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</si>
  <si>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</si>
  <si>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</si>
  <si>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</si>
  <si>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</si>
  <si>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</si>
  <si>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</si>
  <si>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</si>
  <si>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</si>
  <si>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</si>
  <si>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</si>
  <si>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</si>
  <si>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</si>
  <si>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</si>
  <si>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</si>
  <si>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</si>
  <si>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</si>
  <si>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</si>
  <si>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</si>
  <si>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</si>
  <si>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</si>
  <si>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</si>
  <si>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</si>
  <si>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</si>
  <si>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</si>
  <si>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</si>
  <si>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</si>
  <si>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</si>
  <si>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</si>
  <si>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</si>
  <si>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</si>
  <si>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</si>
  <si>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</si>
  <si>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</si>
  <si>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</si>
  <si>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</si>
  <si>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</si>
  <si>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</si>
  <si>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</si>
  <si>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</si>
  <si>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</si>
  <si>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</si>
  <si>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</si>
  <si>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</si>
  <si>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</si>
  <si>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</si>
  <si>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</si>
  <si>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</si>
  <si>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</si>
  <si>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</si>
  <si>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</si>
  <si>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</si>
  <si>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</si>
  <si>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</si>
  <si>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</si>
  <si>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</si>
  <si>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</si>
  <si>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</si>
  <si>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</si>
  <si>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</si>
  <si>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</si>
  <si>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</si>
  <si>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</si>
  <si>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</si>
  <si>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</si>
  <si>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</si>
  <si>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</si>
  <si>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</si>
  <si>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</si>
  <si>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</si>
  <si>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</si>
  <si>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</si>
  <si>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</si>
  <si>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</si>
  <si>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</si>
  <si>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</si>
  <si>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</si>
  <si>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</si>
  <si>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</si>
  <si>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</si>
  <si>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</si>
  <si>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</si>
  <si>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</si>
  <si>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</si>
  <si>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</si>
  <si>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</si>
  <si>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</si>
  <si>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</si>
  <si>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</si>
  <si>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</si>
  <si>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</si>
  <si>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</si>
  <si>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</si>
  <si>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</si>
  <si>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</si>
  <si>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</si>
  <si>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</si>
  <si>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</si>
  <si>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</si>
  <si>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</si>
  <si>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</si>
  <si>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</si>
  <si>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</si>
  <si>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</si>
  <si>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</si>
  <si>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</si>
  <si>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</si>
  <si>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</si>
  <si>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</si>
  <si>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</si>
  <si>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</si>
  <si>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</si>
  <si>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</si>
  <si>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</si>
  <si>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</si>
  <si>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</si>
  <si>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</si>
  <si>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</si>
  <si>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</si>
  <si>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</si>
  <si>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</si>
  <si>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</si>
  <si>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</si>
  <si>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</si>
  <si>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</si>
  <si>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</si>
  <si>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</si>
  <si>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</si>
  <si>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</si>
  <si>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</si>
  <si>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</si>
  <si>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</si>
  <si>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</si>
  <si>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</si>
  <si>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</si>
  <si>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</si>
  <si>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</si>
  <si>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</si>
  <si>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</si>
  <si>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</si>
  <si>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</si>
  <si>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</si>
  <si>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</si>
  <si>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</si>
  <si>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</si>
  <si>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</si>
  <si>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</si>
  <si>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</si>
  <si>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</si>
  <si>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</si>
  <si>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</si>
  <si>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</si>
  <si>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</si>
  <si>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</si>
  <si>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</si>
  <si>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</si>
  <si>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</si>
  <si>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</si>
  <si>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</si>
  <si>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</si>
  <si>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</si>
  <si>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</si>
  <si>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</si>
  <si>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</si>
  <si>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</si>
  <si>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</si>
  <si>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</si>
  <si>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</si>
  <si>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</si>
  <si>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</si>
  <si>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</si>
  <si>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</si>
  <si>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</si>
  <si>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</si>
  <si>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</si>
  <si>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</si>
  <si>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</si>
  <si>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</si>
  <si>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</si>
  <si>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</si>
  <si>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</si>
  <si>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</si>
  <si>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</si>
  <si>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</si>
  <si>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</si>
  <si>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</si>
  <si>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</si>
  <si>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</si>
  <si>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</si>
  <si>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</si>
  <si>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</si>
  <si>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</si>
  <si>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</si>
  <si>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</si>
  <si>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</si>
  <si>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</si>
  <si>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</si>
  <si>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</si>
  <si>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</si>
  <si>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</si>
  <si>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</si>
  <si>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</si>
  <si>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</si>
  <si>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</si>
  <si>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</si>
  <si>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</si>
  <si>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</si>
  <si>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</si>
  <si>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</si>
  <si>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</si>
  <si>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</si>
  <si>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</si>
  <si>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</si>
  <si>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</si>
  <si>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</si>
  <si>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</si>
  <si>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</si>
  <si>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</si>
  <si>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</si>
  <si>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</si>
  <si>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</si>
  <si>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</si>
  <si>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</si>
  <si>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</si>
  <si>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</si>
  <si>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</si>
  <si>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</si>
  <si>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</si>
  <si>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</si>
  <si>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</si>
  <si>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</si>
  <si>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</si>
  <si>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</si>
  <si>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</si>
  <si>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</si>
  <si>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</si>
  <si>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</si>
  <si>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</si>
  <si>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</si>
  <si>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</si>
  <si>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</si>
  <si>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</si>
  <si>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</si>
  <si>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</si>
  <si>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</si>
  <si>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</si>
  <si>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</si>
  <si>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</si>
  <si>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</si>
  <si>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</si>
  <si>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</si>
  <si>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</si>
  <si>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</si>
  <si>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</si>
  <si>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</si>
  <si>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</si>
  <si>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</si>
  <si>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</si>
  <si>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</si>
  <si>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</si>
  <si>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</si>
  <si>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</si>
  <si>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</si>
  <si>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</si>
  <si>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</si>
  <si>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</si>
  <si>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</si>
  <si>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</si>
  <si>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</si>
  <si>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</si>
  <si>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</si>
  <si>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</si>
  <si>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</si>
  <si>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</si>
  <si>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</si>
  <si>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</si>
  <si>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</si>
  <si>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</si>
  <si>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</si>
  <si>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</si>
  <si>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</si>
  <si>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</si>
  <si>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</si>
  <si>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</si>
  <si>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</si>
  <si>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</si>
  <si>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</si>
  <si>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</si>
  <si>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</si>
  <si>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</si>
  <si>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</si>
  <si>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</si>
  <si>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</si>
  <si>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</si>
  <si>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</si>
  <si>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</si>
  <si>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</si>
  <si>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</si>
  <si>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</si>
  <si>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</si>
  <si>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</si>
  <si>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</si>
  <si>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</si>
  <si>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</si>
  <si>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</si>
  <si>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</si>
  <si>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</si>
  <si>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</si>
  <si>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</si>
  <si>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</si>
  <si>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</si>
  <si>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</si>
  <si>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</si>
  <si>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</si>
  <si>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</si>
  <si>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</si>
  <si>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</si>
  <si>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</si>
  <si>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</si>
  <si>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</si>
  <si>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</si>
  <si>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</si>
  <si>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</si>
  <si>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</si>
  <si>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</si>
  <si>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</si>
  <si>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</si>
  <si>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</si>
  <si>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</si>
  <si>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</si>
  <si>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</si>
  <si>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</si>
  <si>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</si>
  <si>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</si>
  <si>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</si>
  <si>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</si>
  <si>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</si>
  <si>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</si>
  <si>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</si>
  <si>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</si>
  <si>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</si>
  <si>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</si>
  <si>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</si>
  <si>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</si>
  <si>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</si>
  <si>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</si>
  <si>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</si>
  <si>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</si>
  <si>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</si>
  <si>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</si>
  <si>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</si>
  <si>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</si>
  <si>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</si>
  <si>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</si>
  <si>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</si>
  <si>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</si>
  <si>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</si>
  <si>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</si>
  <si>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</si>
  <si>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</si>
  <si>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</si>
  <si>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</si>
  <si>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</si>
  <si>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</si>
  <si>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</si>
  <si>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</si>
  <si>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</si>
  <si>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</si>
  <si>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</si>
  <si>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</si>
  <si>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</si>
  <si>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</si>
  <si>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</si>
  <si>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</si>
  <si>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</si>
  <si>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</si>
  <si>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</si>
  <si>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</si>
  <si>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</si>
  <si>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</si>
  <si>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</si>
  <si>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</si>
  <si>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</si>
  <si>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</si>
  <si>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</si>
  <si>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</si>
  <si>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</si>
  <si>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</si>
  <si>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</si>
  <si>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</si>
  <si>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</si>
  <si>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</si>
  <si>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</si>
  <si>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</si>
  <si>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</si>
  <si>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</si>
  <si>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</si>
  <si>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</si>
  <si>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</si>
  <si>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</si>
  <si>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</si>
  <si>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</si>
  <si>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</si>
  <si>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</si>
  <si>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</si>
  <si>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</si>
  <si>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</si>
  <si>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</si>
  <si>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</si>
  <si>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</si>
  <si>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</si>
  <si>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</si>
  <si>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</si>
  <si>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</si>
  <si>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</si>
  <si>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</si>
  <si>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</si>
  <si>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</si>
  <si>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</si>
  <si>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</si>
  <si>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</si>
  <si>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</si>
  <si>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</si>
  <si>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</si>
  <si>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</si>
  <si>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</si>
  <si>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</si>
  <si>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</si>
  <si>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</si>
  <si>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</si>
  <si>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</si>
  <si>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</si>
  <si>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</si>
  <si>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</si>
  <si>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</si>
  <si>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</si>
  <si>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</si>
  <si>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</si>
  <si>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</si>
  <si>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</si>
  <si>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</si>
  <si>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</si>
  <si>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</si>
  <si>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</si>
  <si>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</si>
  <si>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</si>
  <si>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</si>
  <si>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</si>
  <si>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</si>
  <si>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</si>
  <si>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</si>
  <si>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</si>
  <si>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</si>
  <si>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</si>
  <si>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</si>
  <si>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</si>
  <si>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</si>
  <si>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</si>
  <si>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</si>
  <si>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</si>
  <si>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</si>
  <si>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</si>
  <si>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</si>
  <si>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</si>
  <si>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</si>
  <si>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</si>
  <si>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</si>
  <si>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</si>
  <si>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</si>
  <si>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</si>
  <si>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</si>
  <si>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</si>
  <si>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</si>
  <si>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</si>
  <si>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</si>
  <si>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</si>
  <si>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</si>
  <si>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</si>
  <si>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</si>
  <si>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</si>
  <si>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</si>
  <si>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</si>
  <si>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</si>
  <si>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</si>
  <si>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</si>
  <si>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</si>
  <si>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</si>
  <si>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</si>
  <si>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</si>
  <si>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</si>
  <si>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</si>
  <si>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</si>
  <si>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</si>
  <si>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</si>
  <si>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</si>
  <si>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</si>
  <si>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</si>
  <si>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</si>
  <si>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</si>
  <si>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</si>
  <si>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</si>
  <si>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</si>
  <si>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</si>
  <si>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</si>
  <si>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</si>
  <si>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</si>
  <si>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</si>
  <si>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</si>
  <si>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</si>
  <si>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</si>
  <si>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</si>
  <si>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</si>
  <si>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</si>
  <si>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</si>
  <si>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</si>
  <si>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</si>
  <si>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</si>
  <si>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</si>
  <si>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</si>
  <si>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</si>
  <si>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</si>
  <si>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</si>
  <si>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</si>
  <si>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</si>
  <si>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</si>
  <si>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</si>
  <si>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</si>
  <si>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</si>
  <si>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</si>
  <si>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</si>
  <si>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</si>
  <si>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</si>
  <si>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</si>
  <si>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</si>
  <si>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</si>
  <si>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</si>
  <si>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</si>
  <si>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</si>
  <si>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</si>
  <si>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</si>
  <si>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</si>
  <si>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</si>
  <si>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</si>
  <si>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</si>
  <si>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</si>
  <si>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</si>
  <si>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</si>
  <si>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</si>
  <si>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</si>
  <si>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</si>
  <si>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</si>
  <si>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</si>
  <si>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</si>
  <si>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</si>
  <si>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</si>
  <si>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</si>
  <si>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</si>
  <si>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</si>
  <si>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</si>
  <si>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</si>
  <si>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</si>
  <si>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</si>
  <si>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</si>
  <si>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</si>
  <si>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</si>
  <si>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</si>
  <si>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</si>
  <si>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</si>
  <si>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</si>
  <si>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</si>
  <si>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</si>
  <si>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</si>
  <si>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</si>
  <si>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</si>
  <si>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</si>
  <si>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</si>
  <si>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</si>
  <si>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</si>
  <si>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</si>
  <si>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</si>
  <si>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</si>
  <si>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</si>
  <si>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</si>
  <si>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</si>
  <si>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</si>
  <si>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</si>
  <si>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</si>
  <si>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</si>
  <si>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</si>
  <si>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</si>
  <si>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</si>
  <si>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</si>
  <si>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</si>
  <si>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</si>
  <si>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</si>
  <si>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</si>
  <si>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</si>
  <si>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</si>
  <si>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</si>
  <si>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</si>
  <si>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Energienetze Bayern GmbH</t>
  </si>
  <si>
    <t>9870014600000</t>
  </si>
  <si>
    <t>Frankenthaler Straße 2</t>
  </si>
  <si>
    <t>München</t>
  </si>
  <si>
    <t>Olga Wagner</t>
  </si>
  <si>
    <t>olga.wagner@energienetze-bayern.de</t>
  </si>
  <si>
    <t>089/68003733</t>
  </si>
  <si>
    <t>NCHN007001460000</t>
  </si>
  <si>
    <t>München-Flughafen</t>
  </si>
  <si>
    <t>Garmisch-Partenkirchen</t>
  </si>
  <si>
    <t>Augsburg</t>
  </si>
  <si>
    <t>Regensburg</t>
  </si>
  <si>
    <t>Straubing</t>
  </si>
  <si>
    <t>Chieming</t>
  </si>
  <si>
    <t>Fürstenzell</t>
  </si>
  <si>
    <t>Energienetze Bayern</t>
  </si>
  <si>
    <t>Mühldorf am Inn</t>
  </si>
  <si>
    <t>DE_GMK03</t>
  </si>
  <si>
    <t>DE_GHA03</t>
  </si>
  <si>
    <t>DE_GKO03</t>
  </si>
  <si>
    <t>DE_GBD03</t>
  </si>
  <si>
    <t>DE_GGA03</t>
  </si>
  <si>
    <t>DE_GBH03</t>
  </si>
  <si>
    <t>DE_GWA03</t>
  </si>
  <si>
    <t>DE_GGB03</t>
  </si>
  <si>
    <t>DE_GPD03</t>
  </si>
  <si>
    <t>DE_GBA03</t>
  </si>
  <si>
    <t>01.10.2011 - 31.03.2018</t>
  </si>
  <si>
    <t xml:space="preserve">UBIMET GmbH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</si>
</sst>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3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338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8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XFC78"/>
  <sheetViews>
    <sheetView showGridLines="0" zoomScale="70" zoomScaleNormal="70" workbookViewId="0">
      <selection activeCell="E7" sqref="E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Energienetze Bayern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Energienetze Bayern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9870014600000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v>43191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8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3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Augsburg'!F10)</f>
        <v>Augsburg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585</v>
      </c>
      <c r="D13" s="343"/>
      <c r="E13" s="343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684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34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34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684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 xml:space="preserve">UBIMET GmbH 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666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108520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 xml:space="preserve">UBIMET GmbH 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Augsburg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108520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Kalendertag</v>
      </c>
      <c r="F68" s="159" t="str">
        <f t="shared" si="9"/>
        <v>Kalendertag</v>
      </c>
      <c r="G68" s="159" t="str">
        <f t="shared" si="9"/>
        <v>Kalendertag</v>
      </c>
      <c r="H68" s="159" t="str">
        <f t="shared" si="9"/>
        <v>Kalendertag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5" t="s">
        <v>581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09" priority="18">
      <formula>IF(E$20&lt;=$F$18,1,0)</formula>
    </cfRule>
  </conditionalFormatting>
  <conditionalFormatting sqref="E32:N36">
    <cfRule type="expression" dxfId="208" priority="17">
      <formula>IF(E$30&lt;=$F$28,1,0)</formula>
    </cfRule>
  </conditionalFormatting>
  <conditionalFormatting sqref="E26:F26">
    <cfRule type="expression" dxfId="207" priority="16">
      <formula>IF(E$20&lt;=$F$18,1,0)</formula>
    </cfRule>
  </conditionalFormatting>
  <conditionalFormatting sqref="E26:N26">
    <cfRule type="expression" dxfId="206" priority="15">
      <formula>IF(E$20&lt;=$F$18,1,0)</formula>
    </cfRule>
  </conditionalFormatting>
  <conditionalFormatting sqref="E56:N59">
    <cfRule type="expression" dxfId="205" priority="14">
      <formula>IF(E$54&lt;=$F$52,1,0)</formula>
    </cfRule>
  </conditionalFormatting>
  <conditionalFormatting sqref="E60:N60">
    <cfRule type="expression" dxfId="204" priority="13">
      <formula>IF(E$54&lt;=$F$52,1,0)</formula>
    </cfRule>
  </conditionalFormatting>
  <conditionalFormatting sqref="E66:N68">
    <cfRule type="expression" dxfId="203" priority="12">
      <formula>IF(E$64&lt;=$F$62,1,0)</formula>
    </cfRule>
  </conditionalFormatting>
  <conditionalFormatting sqref="E65:N68 E70:N70">
    <cfRule type="expression" dxfId="202" priority="11">
      <formula>IF(E$64&gt;$F$62,1,0)</formula>
    </cfRule>
  </conditionalFormatting>
  <conditionalFormatting sqref="E56:N60">
    <cfRule type="expression" dxfId="201" priority="10">
      <formula>IF(E$54&gt;$F$52,1,0)</formula>
    </cfRule>
  </conditionalFormatting>
  <conditionalFormatting sqref="E21:N26">
    <cfRule type="expression" dxfId="200" priority="9">
      <formula>IF(E$20&gt;$F$18,1,0)</formula>
    </cfRule>
  </conditionalFormatting>
  <conditionalFormatting sqref="E32:N36">
    <cfRule type="expression" dxfId="199" priority="8">
      <formula>IF(E$30&gt;$F$28,1,0)</formula>
    </cfRule>
  </conditionalFormatting>
  <conditionalFormatting sqref="H11 H8:H9">
    <cfRule type="expression" dxfId="198" priority="7">
      <formula>IF($F$9=1,1,0)</formula>
    </cfRule>
  </conditionalFormatting>
  <conditionalFormatting sqref="E55:N55">
    <cfRule type="expression" dxfId="197" priority="6">
      <formula>IF(E$54&gt;$F$52,1,0)</formula>
    </cfRule>
  </conditionalFormatting>
  <conditionalFormatting sqref="E31:N31">
    <cfRule type="expression" dxfId="196" priority="5">
      <formula>IF(E$30&gt;$F$28,1,0)</formula>
    </cfRule>
  </conditionalFormatting>
  <conditionalFormatting sqref="E70:N70">
    <cfRule type="expression" dxfId="195" priority="4">
      <formula>IF(E$64&lt;=$F$62,1,0)</formula>
    </cfRule>
  </conditionalFormatting>
  <conditionalFormatting sqref="H10">
    <cfRule type="expression" dxfId="194" priority="3">
      <formula>IF($F$9=1,1,0)</formula>
    </cfRule>
  </conditionalFormatting>
  <conditionalFormatting sqref="E69:N69">
    <cfRule type="expression" dxfId="193" priority="2">
      <formula>IF(E$64&lt;=$F$62,1,0)</formula>
    </cfRule>
  </conditionalFormatting>
  <conditionalFormatting sqref="E69:N69">
    <cfRule type="expression" dxfId="192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E7" sqref="E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Energienetze Bayern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Energienetze Bayern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9870014600000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 t="s">
        <v>683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8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4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Regensburg alt'!F10)</f>
        <v>Regensburg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585</v>
      </c>
      <c r="D13" s="343"/>
      <c r="E13" s="343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342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342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667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107760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Regensburg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107760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Kalendertag</v>
      </c>
      <c r="F68" s="159" t="str">
        <f t="shared" si="9"/>
        <v>Kalendertag</v>
      </c>
      <c r="G68" s="159" t="str">
        <f t="shared" si="9"/>
        <v>Kalendertag</v>
      </c>
      <c r="H68" s="159" t="str">
        <f t="shared" si="9"/>
        <v>Kalendertag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5" t="s">
        <v>581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191" priority="18">
      <formula>IF(E$20&lt;=$F$18,1,0)</formula>
    </cfRule>
  </conditionalFormatting>
  <conditionalFormatting sqref="E32:N36">
    <cfRule type="expression" dxfId="190" priority="17">
      <formula>IF(E$30&lt;=$F$28,1,0)</formula>
    </cfRule>
  </conditionalFormatting>
  <conditionalFormatting sqref="E26:F26">
    <cfRule type="expression" dxfId="189" priority="16">
      <formula>IF(E$20&lt;=$F$18,1,0)</formula>
    </cfRule>
  </conditionalFormatting>
  <conditionalFormatting sqref="E26:N26">
    <cfRule type="expression" dxfId="188" priority="15">
      <formula>IF(E$20&lt;=$F$18,1,0)</formula>
    </cfRule>
  </conditionalFormatting>
  <conditionalFormatting sqref="E56:N59">
    <cfRule type="expression" dxfId="187" priority="14">
      <formula>IF(E$54&lt;=$F$52,1,0)</formula>
    </cfRule>
  </conditionalFormatting>
  <conditionalFormatting sqref="E60:N60">
    <cfRule type="expression" dxfId="186" priority="13">
      <formula>IF(E$54&lt;=$F$52,1,0)</formula>
    </cfRule>
  </conditionalFormatting>
  <conditionalFormatting sqref="E66:N68">
    <cfRule type="expression" dxfId="185" priority="12">
      <formula>IF(E$64&lt;=$F$62,1,0)</formula>
    </cfRule>
  </conditionalFormatting>
  <conditionalFormatting sqref="E65:N68 E70:N70">
    <cfRule type="expression" dxfId="184" priority="11">
      <formula>IF(E$64&gt;$F$62,1,0)</formula>
    </cfRule>
  </conditionalFormatting>
  <conditionalFormatting sqref="E56:N60">
    <cfRule type="expression" dxfId="183" priority="10">
      <formula>IF(E$54&gt;$F$52,1,0)</formula>
    </cfRule>
  </conditionalFormatting>
  <conditionalFormatting sqref="E21:N26">
    <cfRule type="expression" dxfId="182" priority="9">
      <formula>IF(E$20&gt;$F$18,1,0)</formula>
    </cfRule>
  </conditionalFormatting>
  <conditionalFormatting sqref="E32:N36">
    <cfRule type="expression" dxfId="181" priority="8">
      <formula>IF(E$30&gt;$F$28,1,0)</formula>
    </cfRule>
  </conditionalFormatting>
  <conditionalFormatting sqref="H11 H8:H9">
    <cfRule type="expression" dxfId="180" priority="7">
      <formula>IF($F$9=1,1,0)</formula>
    </cfRule>
  </conditionalFormatting>
  <conditionalFormatting sqref="E55:N55">
    <cfRule type="expression" dxfId="179" priority="6">
      <formula>IF(E$54&gt;$F$52,1,0)</formula>
    </cfRule>
  </conditionalFormatting>
  <conditionalFormatting sqref="E31:N31">
    <cfRule type="expression" dxfId="178" priority="5">
      <formula>IF(E$30&gt;$F$28,1,0)</formula>
    </cfRule>
  </conditionalFormatting>
  <conditionalFormatting sqref="E70:N70">
    <cfRule type="expression" dxfId="177" priority="4">
      <formula>IF(E$64&lt;=$F$62,1,0)</formula>
    </cfRule>
  </conditionalFormatting>
  <conditionalFormatting sqref="H10">
    <cfRule type="expression" dxfId="176" priority="3">
      <formula>IF($F$9=1,1,0)</formula>
    </cfRule>
  </conditionalFormatting>
  <conditionalFormatting sqref="E69:N69">
    <cfRule type="expression" dxfId="175" priority="2">
      <formula>IF(E$64&lt;=$F$62,1,0)</formula>
    </cfRule>
  </conditionalFormatting>
  <conditionalFormatting sqref="E69:N69">
    <cfRule type="expression" dxfId="174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XFC78"/>
  <sheetViews>
    <sheetView showGridLines="0" zoomScale="70" zoomScaleNormal="70" workbookViewId="0">
      <selection activeCell="E7" sqref="E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Energienetze Bayern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Energienetze Bayern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9870014600000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v>43191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8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4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Regensburg'!F10)</f>
        <v>Regensburg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585</v>
      </c>
      <c r="D13" s="343"/>
      <c r="E13" s="343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684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34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34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684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 xml:space="preserve">UBIMET GmbH 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667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107760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">
        <v>684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Regensburg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107760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Kalendertag</v>
      </c>
      <c r="F68" s="159" t="str">
        <f t="shared" si="9"/>
        <v>Kalendertag</v>
      </c>
      <c r="G68" s="159" t="str">
        <f t="shared" si="9"/>
        <v>Kalendertag</v>
      </c>
      <c r="H68" s="159" t="str">
        <f t="shared" si="9"/>
        <v>Kalendertag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5" t="s">
        <v>581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173" priority="18">
      <formula>IF(E$20&lt;=$F$18,1,0)</formula>
    </cfRule>
  </conditionalFormatting>
  <conditionalFormatting sqref="E32:N36">
    <cfRule type="expression" dxfId="172" priority="17">
      <formula>IF(E$30&lt;=$F$28,1,0)</formula>
    </cfRule>
  </conditionalFormatting>
  <conditionalFormatting sqref="E26:F26">
    <cfRule type="expression" dxfId="171" priority="16">
      <formula>IF(E$20&lt;=$F$18,1,0)</formula>
    </cfRule>
  </conditionalFormatting>
  <conditionalFormatting sqref="E26:N26">
    <cfRule type="expression" dxfId="170" priority="15">
      <formula>IF(E$20&lt;=$F$18,1,0)</formula>
    </cfRule>
  </conditionalFormatting>
  <conditionalFormatting sqref="E56:N59">
    <cfRule type="expression" dxfId="169" priority="14">
      <formula>IF(E$54&lt;=$F$52,1,0)</formula>
    </cfRule>
  </conditionalFormatting>
  <conditionalFormatting sqref="E60:N60">
    <cfRule type="expression" dxfId="168" priority="13">
      <formula>IF(E$54&lt;=$F$52,1,0)</formula>
    </cfRule>
  </conditionalFormatting>
  <conditionalFormatting sqref="E66:N68">
    <cfRule type="expression" dxfId="167" priority="12">
      <formula>IF(E$64&lt;=$F$62,1,0)</formula>
    </cfRule>
  </conditionalFormatting>
  <conditionalFormatting sqref="E65:N68 E70:N70">
    <cfRule type="expression" dxfId="166" priority="11">
      <formula>IF(E$64&gt;$F$62,1,0)</formula>
    </cfRule>
  </conditionalFormatting>
  <conditionalFormatting sqref="E56:N60">
    <cfRule type="expression" dxfId="165" priority="10">
      <formula>IF(E$54&gt;$F$52,1,0)</formula>
    </cfRule>
  </conditionalFormatting>
  <conditionalFormatting sqref="E21:N26">
    <cfRule type="expression" dxfId="164" priority="9">
      <formula>IF(E$20&gt;$F$18,1,0)</formula>
    </cfRule>
  </conditionalFormatting>
  <conditionalFormatting sqref="E32:N36">
    <cfRule type="expression" dxfId="163" priority="8">
      <formula>IF(E$30&gt;$F$28,1,0)</formula>
    </cfRule>
  </conditionalFormatting>
  <conditionalFormatting sqref="H11 H8:H9">
    <cfRule type="expression" dxfId="162" priority="7">
      <formula>IF($F$9=1,1,0)</formula>
    </cfRule>
  </conditionalFormatting>
  <conditionalFormatting sqref="E55:N55">
    <cfRule type="expression" dxfId="161" priority="6">
      <formula>IF(E$54&gt;$F$52,1,0)</formula>
    </cfRule>
  </conditionalFormatting>
  <conditionalFormatting sqref="E31:N31">
    <cfRule type="expression" dxfId="160" priority="5">
      <formula>IF(E$30&gt;$F$28,1,0)</formula>
    </cfRule>
  </conditionalFormatting>
  <conditionalFormatting sqref="E70:N70">
    <cfRule type="expression" dxfId="159" priority="4">
      <formula>IF(E$64&lt;=$F$62,1,0)</formula>
    </cfRule>
  </conditionalFormatting>
  <conditionalFormatting sqref="H10">
    <cfRule type="expression" dxfId="158" priority="3">
      <formula>IF($F$9=1,1,0)</formula>
    </cfRule>
  </conditionalFormatting>
  <conditionalFormatting sqref="E69:N69">
    <cfRule type="expression" dxfId="157" priority="2">
      <formula>IF(E$64&lt;=$F$62,1,0)</formula>
    </cfRule>
  </conditionalFormatting>
  <conditionalFormatting sqref="E69:N69">
    <cfRule type="expression" dxfId="156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E7" sqref="E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Energienetze Bayern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Energienetze Bayern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9870014600000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 t="s">
        <v>683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8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5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Straubing alt'!F10)</f>
        <v>Straubing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585</v>
      </c>
      <c r="D13" s="343"/>
      <c r="E13" s="343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342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342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668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107880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Straubing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107880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Kalendertag</v>
      </c>
      <c r="F68" s="159" t="str">
        <f t="shared" si="9"/>
        <v>Kalendertag</v>
      </c>
      <c r="G68" s="159" t="str">
        <f t="shared" si="9"/>
        <v>Kalendertag</v>
      </c>
      <c r="H68" s="159" t="str">
        <f t="shared" si="9"/>
        <v>Kalendertag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5" t="s">
        <v>581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155" priority="18">
      <formula>IF(E$20&lt;=$F$18,1,0)</formula>
    </cfRule>
  </conditionalFormatting>
  <conditionalFormatting sqref="E32:N36">
    <cfRule type="expression" dxfId="154" priority="17">
      <formula>IF(E$30&lt;=$F$28,1,0)</formula>
    </cfRule>
  </conditionalFormatting>
  <conditionalFormatting sqref="E26:F26">
    <cfRule type="expression" dxfId="153" priority="16">
      <formula>IF(E$20&lt;=$F$18,1,0)</formula>
    </cfRule>
  </conditionalFormatting>
  <conditionalFormatting sqref="E26:N26">
    <cfRule type="expression" dxfId="152" priority="15">
      <formula>IF(E$20&lt;=$F$18,1,0)</formula>
    </cfRule>
  </conditionalFormatting>
  <conditionalFormatting sqref="E56:N59">
    <cfRule type="expression" dxfId="151" priority="14">
      <formula>IF(E$54&lt;=$F$52,1,0)</formula>
    </cfRule>
  </conditionalFormatting>
  <conditionalFormatting sqref="E60:N60">
    <cfRule type="expression" dxfId="150" priority="13">
      <formula>IF(E$54&lt;=$F$52,1,0)</formula>
    </cfRule>
  </conditionalFormatting>
  <conditionalFormatting sqref="E66:N68">
    <cfRule type="expression" dxfId="149" priority="12">
      <formula>IF(E$64&lt;=$F$62,1,0)</formula>
    </cfRule>
  </conditionalFormatting>
  <conditionalFormatting sqref="E65:N68 E70:N70">
    <cfRule type="expression" dxfId="148" priority="11">
      <formula>IF(E$64&gt;$F$62,1,0)</formula>
    </cfRule>
  </conditionalFormatting>
  <conditionalFormatting sqref="E56:N60">
    <cfRule type="expression" dxfId="147" priority="10">
      <formula>IF(E$54&gt;$F$52,1,0)</formula>
    </cfRule>
  </conditionalFormatting>
  <conditionalFormatting sqref="E21:N26">
    <cfRule type="expression" dxfId="146" priority="9">
      <formula>IF(E$20&gt;$F$18,1,0)</formula>
    </cfRule>
  </conditionalFormatting>
  <conditionalFormatting sqref="E32:N36">
    <cfRule type="expression" dxfId="145" priority="8">
      <formula>IF(E$30&gt;$F$28,1,0)</formula>
    </cfRule>
  </conditionalFormatting>
  <conditionalFormatting sqref="H11 H8:H9">
    <cfRule type="expression" dxfId="144" priority="7">
      <formula>IF($F$9=1,1,0)</formula>
    </cfRule>
  </conditionalFormatting>
  <conditionalFormatting sqref="E55:N55">
    <cfRule type="expression" dxfId="143" priority="6">
      <formula>IF(E$54&gt;$F$52,1,0)</formula>
    </cfRule>
  </conditionalFormatting>
  <conditionalFormatting sqref="E31:N31">
    <cfRule type="expression" dxfId="142" priority="5">
      <formula>IF(E$30&gt;$F$28,1,0)</formula>
    </cfRule>
  </conditionalFormatting>
  <conditionalFormatting sqref="E70:N70">
    <cfRule type="expression" dxfId="141" priority="4">
      <formula>IF(E$64&lt;=$F$62,1,0)</formula>
    </cfRule>
  </conditionalFormatting>
  <conditionalFormatting sqref="H10">
    <cfRule type="expression" dxfId="140" priority="3">
      <formula>IF($F$9=1,1,0)</formula>
    </cfRule>
  </conditionalFormatting>
  <conditionalFormatting sqref="E69:N69">
    <cfRule type="expression" dxfId="139" priority="2">
      <formula>IF(E$64&lt;=$F$62,1,0)</formula>
    </cfRule>
  </conditionalFormatting>
  <conditionalFormatting sqref="E69:N69">
    <cfRule type="expression" dxfId="138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XFC78"/>
  <sheetViews>
    <sheetView showGridLines="0" zoomScale="70" zoomScaleNormal="70" workbookViewId="0">
      <selection activeCell="E7" sqref="E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Energienetze Bayern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Energienetze Bayern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9870014600000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v>43191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8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5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Straubing'!F10)</f>
        <v>Straubing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585</v>
      </c>
      <c r="D13" s="343"/>
      <c r="E13" s="343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684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34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34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684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 xml:space="preserve">UBIMET GmbH 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668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107880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 xml:space="preserve">UBIMET GmbH 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Straubing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107880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Kalendertag</v>
      </c>
      <c r="F68" s="159" t="str">
        <f t="shared" si="9"/>
        <v>Kalendertag</v>
      </c>
      <c r="G68" s="159" t="str">
        <f t="shared" si="9"/>
        <v>Kalendertag</v>
      </c>
      <c r="H68" s="159" t="str">
        <f t="shared" si="9"/>
        <v>Kalendertag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5" t="s">
        <v>581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137" priority="18">
      <formula>IF(E$20&lt;=$F$18,1,0)</formula>
    </cfRule>
  </conditionalFormatting>
  <conditionalFormatting sqref="E32:N36">
    <cfRule type="expression" dxfId="136" priority="17">
      <formula>IF(E$30&lt;=$F$28,1,0)</formula>
    </cfRule>
  </conditionalFormatting>
  <conditionalFormatting sqref="E26:F26">
    <cfRule type="expression" dxfId="135" priority="16">
      <formula>IF(E$20&lt;=$F$18,1,0)</formula>
    </cfRule>
  </conditionalFormatting>
  <conditionalFormatting sqref="E26:N26">
    <cfRule type="expression" dxfId="134" priority="15">
      <formula>IF(E$20&lt;=$F$18,1,0)</formula>
    </cfRule>
  </conditionalFormatting>
  <conditionalFormatting sqref="E56:N59">
    <cfRule type="expression" dxfId="133" priority="14">
      <formula>IF(E$54&lt;=$F$52,1,0)</formula>
    </cfRule>
  </conditionalFormatting>
  <conditionalFormatting sqref="E60:N60">
    <cfRule type="expression" dxfId="132" priority="13">
      <formula>IF(E$54&lt;=$F$52,1,0)</formula>
    </cfRule>
  </conditionalFormatting>
  <conditionalFormatting sqref="E66:N68">
    <cfRule type="expression" dxfId="131" priority="12">
      <formula>IF(E$64&lt;=$F$62,1,0)</formula>
    </cfRule>
  </conditionalFormatting>
  <conditionalFormatting sqref="E65:N68 E70:N70">
    <cfRule type="expression" dxfId="130" priority="11">
      <formula>IF(E$64&gt;$F$62,1,0)</formula>
    </cfRule>
  </conditionalFormatting>
  <conditionalFormatting sqref="E56:N60">
    <cfRule type="expression" dxfId="129" priority="10">
      <formula>IF(E$54&gt;$F$52,1,0)</formula>
    </cfRule>
  </conditionalFormatting>
  <conditionalFormatting sqref="E21:N26">
    <cfRule type="expression" dxfId="128" priority="9">
      <formula>IF(E$20&gt;$F$18,1,0)</formula>
    </cfRule>
  </conditionalFormatting>
  <conditionalFormatting sqref="E32:N36">
    <cfRule type="expression" dxfId="127" priority="8">
      <formula>IF(E$30&gt;$F$28,1,0)</formula>
    </cfRule>
  </conditionalFormatting>
  <conditionalFormatting sqref="H11 H8:H9">
    <cfRule type="expression" dxfId="126" priority="7">
      <formula>IF($F$9=1,1,0)</formula>
    </cfRule>
  </conditionalFormatting>
  <conditionalFormatting sqref="E55:N55">
    <cfRule type="expression" dxfId="125" priority="6">
      <formula>IF(E$54&gt;$F$52,1,0)</formula>
    </cfRule>
  </conditionalFormatting>
  <conditionalFormatting sqref="E31:N31">
    <cfRule type="expression" dxfId="124" priority="5">
      <formula>IF(E$30&gt;$F$28,1,0)</formula>
    </cfRule>
  </conditionalFormatting>
  <conditionalFormatting sqref="E70:N70">
    <cfRule type="expression" dxfId="123" priority="4">
      <formula>IF(E$64&lt;=$F$62,1,0)</formula>
    </cfRule>
  </conditionalFormatting>
  <conditionalFormatting sqref="H10">
    <cfRule type="expression" dxfId="122" priority="3">
      <formula>IF($F$9=1,1,0)</formula>
    </cfRule>
  </conditionalFormatting>
  <conditionalFormatting sqref="E69:N69">
    <cfRule type="expression" dxfId="121" priority="2">
      <formula>IF(E$64&lt;=$F$62,1,0)</formula>
    </cfRule>
  </conditionalFormatting>
  <conditionalFormatting sqref="E69:N69">
    <cfRule type="expression" dxfId="12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5" sqref="J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Energienetze Bayern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Energienetze Bayern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9870014600000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 t="s">
        <v>683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8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6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Mühldorf alt'!F10)</f>
        <v>Mühldorf am Inn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585</v>
      </c>
      <c r="D13" s="343"/>
      <c r="E13" s="343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342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342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672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108750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Mühldorf am Inn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108750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Kalendertag</v>
      </c>
      <c r="F68" s="159" t="str">
        <f t="shared" si="9"/>
        <v>Kalendertag</v>
      </c>
      <c r="G68" s="159" t="str">
        <f t="shared" si="9"/>
        <v>Kalendertag</v>
      </c>
      <c r="H68" s="159" t="str">
        <f t="shared" si="9"/>
        <v>Kalendertag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5" t="s">
        <v>581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119" priority="18">
      <formula>IF(E$20&lt;=$F$18,1,0)</formula>
    </cfRule>
  </conditionalFormatting>
  <conditionalFormatting sqref="E32:N36">
    <cfRule type="expression" dxfId="118" priority="17">
      <formula>IF(E$30&lt;=$F$28,1,0)</formula>
    </cfRule>
  </conditionalFormatting>
  <conditionalFormatting sqref="E26:F26">
    <cfRule type="expression" dxfId="117" priority="16">
      <formula>IF(E$20&lt;=$F$18,1,0)</formula>
    </cfRule>
  </conditionalFormatting>
  <conditionalFormatting sqref="E26:N26">
    <cfRule type="expression" dxfId="116" priority="15">
      <formula>IF(E$20&lt;=$F$18,1,0)</formula>
    </cfRule>
  </conditionalFormatting>
  <conditionalFormatting sqref="E56:N59">
    <cfRule type="expression" dxfId="115" priority="14">
      <formula>IF(E$54&lt;=$F$52,1,0)</formula>
    </cfRule>
  </conditionalFormatting>
  <conditionalFormatting sqref="E60:N60">
    <cfRule type="expression" dxfId="114" priority="13">
      <formula>IF(E$54&lt;=$F$52,1,0)</formula>
    </cfRule>
  </conditionalFormatting>
  <conditionalFormatting sqref="E66:N68">
    <cfRule type="expression" dxfId="113" priority="12">
      <formula>IF(E$64&lt;=$F$62,1,0)</formula>
    </cfRule>
  </conditionalFormatting>
  <conditionalFormatting sqref="E65:N68 E70:N70">
    <cfRule type="expression" dxfId="112" priority="11">
      <formula>IF(E$64&gt;$F$62,1,0)</formula>
    </cfRule>
  </conditionalFormatting>
  <conditionalFormatting sqref="E56:N60">
    <cfRule type="expression" dxfId="111" priority="10">
      <formula>IF(E$54&gt;$F$52,1,0)</formula>
    </cfRule>
  </conditionalFormatting>
  <conditionalFormatting sqref="E21:N26">
    <cfRule type="expression" dxfId="110" priority="9">
      <formula>IF(E$20&gt;$F$18,1,0)</formula>
    </cfRule>
  </conditionalFormatting>
  <conditionalFormatting sqref="E32:N36">
    <cfRule type="expression" dxfId="109" priority="8">
      <formula>IF(E$30&gt;$F$28,1,0)</formula>
    </cfRule>
  </conditionalFormatting>
  <conditionalFormatting sqref="H11 H8:H9">
    <cfRule type="expression" dxfId="108" priority="7">
      <formula>IF($F$9=1,1,0)</formula>
    </cfRule>
  </conditionalFormatting>
  <conditionalFormatting sqref="E55:N55">
    <cfRule type="expression" dxfId="107" priority="6">
      <formula>IF(E$54&gt;$F$52,1,0)</formula>
    </cfRule>
  </conditionalFormatting>
  <conditionalFormatting sqref="E31:N31">
    <cfRule type="expression" dxfId="106" priority="5">
      <formula>IF(E$30&gt;$F$28,1,0)</formula>
    </cfRule>
  </conditionalFormatting>
  <conditionalFormatting sqref="E70:N70">
    <cfRule type="expression" dxfId="105" priority="4">
      <formula>IF(E$64&lt;=$F$62,1,0)</formula>
    </cfRule>
  </conditionalFormatting>
  <conditionalFormatting sqref="H10">
    <cfRule type="expression" dxfId="104" priority="3">
      <formula>IF($F$9=1,1,0)</formula>
    </cfRule>
  </conditionalFormatting>
  <conditionalFormatting sqref="E69:N69">
    <cfRule type="expression" dxfId="103" priority="2">
      <formula>IF(E$64&lt;=$F$62,1,0)</formula>
    </cfRule>
  </conditionalFormatting>
  <conditionalFormatting sqref="E69:N69">
    <cfRule type="expression" dxfId="102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XFC78"/>
  <sheetViews>
    <sheetView showGridLines="0" zoomScale="70" zoomScaleNormal="70" workbookViewId="0">
      <selection activeCell="E7" sqref="E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Energienetze Bayern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Energienetze Bayern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9870014600000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v>43191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8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6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Mühldorf'!F10)</f>
        <v>Mühldorf am Inn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585</v>
      </c>
      <c r="D13" s="343"/>
      <c r="E13" s="343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684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34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34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684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 xml:space="preserve">UBIMET GmbH 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672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108750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 xml:space="preserve">UBIMET GmbH 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Mühldorf am Inn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108750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Kalendertag</v>
      </c>
      <c r="F68" s="159" t="str">
        <f t="shared" si="9"/>
        <v>Kalendertag</v>
      </c>
      <c r="G68" s="159" t="str">
        <f t="shared" si="9"/>
        <v>Kalendertag</v>
      </c>
      <c r="H68" s="159" t="str">
        <f t="shared" si="9"/>
        <v>Kalendertag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5" t="s">
        <v>581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101" priority="18">
      <formula>IF(E$20&lt;=$F$18,1,0)</formula>
    </cfRule>
  </conditionalFormatting>
  <conditionalFormatting sqref="E32:N36">
    <cfRule type="expression" dxfId="100" priority="17">
      <formula>IF(E$30&lt;=$F$28,1,0)</formula>
    </cfRule>
  </conditionalFormatting>
  <conditionalFormatting sqref="E26:F26">
    <cfRule type="expression" dxfId="99" priority="16">
      <formula>IF(E$20&lt;=$F$18,1,0)</formula>
    </cfRule>
  </conditionalFormatting>
  <conditionalFormatting sqref="E26:N26">
    <cfRule type="expression" dxfId="98" priority="15">
      <formula>IF(E$20&lt;=$F$18,1,0)</formula>
    </cfRule>
  </conditionalFormatting>
  <conditionalFormatting sqref="E56:N59">
    <cfRule type="expression" dxfId="97" priority="14">
      <formula>IF(E$54&lt;=$F$52,1,0)</formula>
    </cfRule>
  </conditionalFormatting>
  <conditionalFormatting sqref="E60:N60">
    <cfRule type="expression" dxfId="96" priority="13">
      <formula>IF(E$54&lt;=$F$52,1,0)</formula>
    </cfRule>
  </conditionalFormatting>
  <conditionalFormatting sqref="E66:N68">
    <cfRule type="expression" dxfId="95" priority="12">
      <formula>IF(E$64&lt;=$F$62,1,0)</formula>
    </cfRule>
  </conditionalFormatting>
  <conditionalFormatting sqref="E65:N68 E70:N70">
    <cfRule type="expression" dxfId="94" priority="11">
      <formula>IF(E$64&gt;$F$62,1,0)</formula>
    </cfRule>
  </conditionalFormatting>
  <conditionalFormatting sqref="E56:N60">
    <cfRule type="expression" dxfId="93" priority="10">
      <formula>IF(E$54&gt;$F$52,1,0)</formula>
    </cfRule>
  </conditionalFormatting>
  <conditionalFormatting sqref="E21:N26">
    <cfRule type="expression" dxfId="92" priority="9">
      <formula>IF(E$20&gt;$F$18,1,0)</formula>
    </cfRule>
  </conditionalFormatting>
  <conditionalFormatting sqref="E32:N36">
    <cfRule type="expression" dxfId="91" priority="8">
      <formula>IF(E$30&gt;$F$28,1,0)</formula>
    </cfRule>
  </conditionalFormatting>
  <conditionalFormatting sqref="H11 H8:H9">
    <cfRule type="expression" dxfId="90" priority="7">
      <formula>IF($F$9=1,1,0)</formula>
    </cfRule>
  </conditionalFormatting>
  <conditionalFormatting sqref="E55:N55">
    <cfRule type="expression" dxfId="89" priority="6">
      <formula>IF(E$54&gt;$F$52,1,0)</formula>
    </cfRule>
  </conditionalFormatting>
  <conditionalFormatting sqref="E31:N31">
    <cfRule type="expression" dxfId="88" priority="5">
      <formula>IF(E$30&gt;$F$28,1,0)</formula>
    </cfRule>
  </conditionalFormatting>
  <conditionalFormatting sqref="E70:N70">
    <cfRule type="expression" dxfId="87" priority="4">
      <formula>IF(E$64&lt;=$F$62,1,0)</formula>
    </cfRule>
  </conditionalFormatting>
  <conditionalFormatting sqref="H10">
    <cfRule type="expression" dxfId="86" priority="3">
      <formula>IF($F$9=1,1,0)</formula>
    </cfRule>
  </conditionalFormatting>
  <conditionalFormatting sqref="E69:N69">
    <cfRule type="expression" dxfId="85" priority="2">
      <formula>IF(E$64&lt;=$F$62,1,0)</formula>
    </cfRule>
  </conditionalFormatting>
  <conditionalFormatting sqref="E69:N69">
    <cfRule type="expression" dxfId="84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E7" sqref="E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Energienetze Bayern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Energienetze Bayern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9870014600000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 t="s">
        <v>683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8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7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Chieming alt'!F10)</f>
        <v>Chieming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585</v>
      </c>
      <c r="D13" s="343"/>
      <c r="E13" s="343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342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342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669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109820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Chieming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109820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Kalendertag</v>
      </c>
      <c r="F68" s="159" t="str">
        <f t="shared" si="9"/>
        <v>Kalendertag</v>
      </c>
      <c r="G68" s="159" t="str">
        <f t="shared" si="9"/>
        <v>Kalendertag</v>
      </c>
      <c r="H68" s="159" t="str">
        <f t="shared" si="9"/>
        <v>Kalendertag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5" t="s">
        <v>581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83" priority="18">
      <formula>IF(E$20&lt;=$F$18,1,0)</formula>
    </cfRule>
  </conditionalFormatting>
  <conditionalFormatting sqref="E32:N36">
    <cfRule type="expression" dxfId="82" priority="17">
      <formula>IF(E$30&lt;=$F$28,1,0)</formula>
    </cfRule>
  </conditionalFormatting>
  <conditionalFormatting sqref="E26:F26">
    <cfRule type="expression" dxfId="81" priority="16">
      <formula>IF(E$20&lt;=$F$18,1,0)</formula>
    </cfRule>
  </conditionalFormatting>
  <conditionalFormatting sqref="E26:N26">
    <cfRule type="expression" dxfId="80" priority="15">
      <formula>IF(E$20&lt;=$F$18,1,0)</formula>
    </cfRule>
  </conditionalFormatting>
  <conditionalFormatting sqref="E56:N59">
    <cfRule type="expression" dxfId="79" priority="14">
      <formula>IF(E$54&lt;=$F$52,1,0)</formula>
    </cfRule>
  </conditionalFormatting>
  <conditionalFormatting sqref="E60:N60">
    <cfRule type="expression" dxfId="78" priority="13">
      <formula>IF(E$54&lt;=$F$52,1,0)</formula>
    </cfRule>
  </conditionalFormatting>
  <conditionalFormatting sqref="E66:N68">
    <cfRule type="expression" dxfId="77" priority="12">
      <formula>IF(E$64&lt;=$F$62,1,0)</formula>
    </cfRule>
  </conditionalFormatting>
  <conditionalFormatting sqref="E65:N68 E70:N70">
    <cfRule type="expression" dxfId="76" priority="11">
      <formula>IF(E$64&gt;$F$62,1,0)</formula>
    </cfRule>
  </conditionalFormatting>
  <conditionalFormatting sqref="E56:N60">
    <cfRule type="expression" dxfId="75" priority="10">
      <formula>IF(E$54&gt;$F$52,1,0)</formula>
    </cfRule>
  </conditionalFormatting>
  <conditionalFormatting sqref="E21:N26">
    <cfRule type="expression" dxfId="74" priority="9">
      <formula>IF(E$20&gt;$F$18,1,0)</formula>
    </cfRule>
  </conditionalFormatting>
  <conditionalFormatting sqref="E32:N36">
    <cfRule type="expression" dxfId="73" priority="8">
      <formula>IF(E$30&gt;$F$28,1,0)</formula>
    </cfRule>
  </conditionalFormatting>
  <conditionalFormatting sqref="H11 H8:H9">
    <cfRule type="expression" dxfId="72" priority="7">
      <formula>IF($F$9=1,1,0)</formula>
    </cfRule>
  </conditionalFormatting>
  <conditionalFormatting sqref="E55:N55">
    <cfRule type="expression" dxfId="71" priority="6">
      <formula>IF(E$54&gt;$F$52,1,0)</formula>
    </cfRule>
  </conditionalFormatting>
  <conditionalFormatting sqref="E31:N31">
    <cfRule type="expression" dxfId="70" priority="5">
      <formula>IF(E$30&gt;$F$28,1,0)</formula>
    </cfRule>
  </conditionalFormatting>
  <conditionalFormatting sqref="E70:N70">
    <cfRule type="expression" dxfId="69" priority="4">
      <formula>IF(E$64&lt;=$F$62,1,0)</formula>
    </cfRule>
  </conditionalFormatting>
  <conditionalFormatting sqref="H10">
    <cfRule type="expression" dxfId="68" priority="3">
      <formula>IF($F$9=1,1,0)</formula>
    </cfRule>
  </conditionalFormatting>
  <conditionalFormatting sqref="E69:N69">
    <cfRule type="expression" dxfId="67" priority="2">
      <formula>IF(E$64&lt;=$F$62,1,0)</formula>
    </cfRule>
  </conditionalFormatting>
  <conditionalFormatting sqref="E69:N69">
    <cfRule type="expression" dxfId="66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XFC78"/>
  <sheetViews>
    <sheetView showGridLines="0" zoomScale="70" zoomScaleNormal="70" workbookViewId="0">
      <selection activeCell="E7" sqref="E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Energienetze Bayern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Energienetze Bayern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9870014600000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v>43191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8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7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Chieming'!F10)</f>
        <v>Chieming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585</v>
      </c>
      <c r="D13" s="343"/>
      <c r="E13" s="343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684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34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34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684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 xml:space="preserve">UBIMET GmbH 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669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109820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 xml:space="preserve">UBIMET GmbH 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Chieming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109820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Kalendertag</v>
      </c>
      <c r="F68" s="159" t="str">
        <f t="shared" si="9"/>
        <v>Kalendertag</v>
      </c>
      <c r="G68" s="159" t="str">
        <f t="shared" si="9"/>
        <v>Kalendertag</v>
      </c>
      <c r="H68" s="159" t="str">
        <f t="shared" si="9"/>
        <v>Kalendertag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5" t="s">
        <v>581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65" priority="18">
      <formula>IF(E$20&lt;=$F$18,1,0)</formula>
    </cfRule>
  </conditionalFormatting>
  <conditionalFormatting sqref="E32:N36">
    <cfRule type="expression" dxfId="64" priority="17">
      <formula>IF(E$30&lt;=$F$28,1,0)</formula>
    </cfRule>
  </conditionalFormatting>
  <conditionalFormatting sqref="E26:F26">
    <cfRule type="expression" dxfId="63" priority="16">
      <formula>IF(E$20&lt;=$F$18,1,0)</formula>
    </cfRule>
  </conditionalFormatting>
  <conditionalFormatting sqref="E26:N26">
    <cfRule type="expression" dxfId="62" priority="15">
      <formula>IF(E$20&lt;=$F$18,1,0)</formula>
    </cfRule>
  </conditionalFormatting>
  <conditionalFormatting sqref="E56:N59">
    <cfRule type="expression" dxfId="61" priority="14">
      <formula>IF(E$54&lt;=$F$52,1,0)</formula>
    </cfRule>
  </conditionalFormatting>
  <conditionalFormatting sqref="E60:N60">
    <cfRule type="expression" dxfId="60" priority="13">
      <formula>IF(E$54&lt;=$F$52,1,0)</formula>
    </cfRule>
  </conditionalFormatting>
  <conditionalFormatting sqref="E66:N68">
    <cfRule type="expression" dxfId="59" priority="12">
      <formula>IF(E$64&lt;=$F$62,1,0)</formula>
    </cfRule>
  </conditionalFormatting>
  <conditionalFormatting sqref="E65:N68 E70:N70">
    <cfRule type="expression" dxfId="58" priority="11">
      <formula>IF(E$64&gt;$F$62,1,0)</formula>
    </cfRule>
  </conditionalFormatting>
  <conditionalFormatting sqref="E56:N60">
    <cfRule type="expression" dxfId="57" priority="10">
      <formula>IF(E$54&gt;$F$52,1,0)</formula>
    </cfRule>
  </conditionalFormatting>
  <conditionalFormatting sqref="E21:N26">
    <cfRule type="expression" dxfId="56" priority="9">
      <formula>IF(E$20&gt;$F$18,1,0)</formula>
    </cfRule>
  </conditionalFormatting>
  <conditionalFormatting sqref="E32:N36">
    <cfRule type="expression" dxfId="55" priority="8">
      <formula>IF(E$30&gt;$F$28,1,0)</formula>
    </cfRule>
  </conditionalFormatting>
  <conditionalFormatting sqref="H11 H8:H9">
    <cfRule type="expression" dxfId="54" priority="7">
      <formula>IF($F$9=1,1,0)</formula>
    </cfRule>
  </conditionalFormatting>
  <conditionalFormatting sqref="E55:N55">
    <cfRule type="expression" dxfId="53" priority="6">
      <formula>IF(E$54&gt;$F$52,1,0)</formula>
    </cfRule>
  </conditionalFormatting>
  <conditionalFormatting sqref="E31:N31">
    <cfRule type="expression" dxfId="52" priority="5">
      <formula>IF(E$30&gt;$F$28,1,0)</formula>
    </cfRule>
  </conditionalFormatting>
  <conditionalFormatting sqref="E70:N70">
    <cfRule type="expression" dxfId="51" priority="4">
      <formula>IF(E$64&lt;=$F$62,1,0)</formula>
    </cfRule>
  </conditionalFormatting>
  <conditionalFormatting sqref="H10">
    <cfRule type="expression" dxfId="50" priority="3">
      <formula>IF($F$9=1,1,0)</formula>
    </cfRule>
  </conditionalFormatting>
  <conditionalFormatting sqref="E69:N69">
    <cfRule type="expression" dxfId="49" priority="2">
      <formula>IF(E$64&lt;=$F$62,1,0)</formula>
    </cfRule>
  </conditionalFormatting>
  <conditionalFormatting sqref="E69:N69">
    <cfRule type="expression" dxfId="48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3" sqref="J13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Energienetze Bayern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Energienetze Bayern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9870014600000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 t="s">
        <v>683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8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8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Fürstenzell alt'!F10)</f>
        <v>Fürstenzell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585</v>
      </c>
      <c r="D13" s="343"/>
      <c r="E13" s="343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342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342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670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108950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Fürstenzell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108950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Kalendertag</v>
      </c>
      <c r="F68" s="159" t="str">
        <f t="shared" si="9"/>
        <v>Kalendertag</v>
      </c>
      <c r="G68" s="159" t="str">
        <f t="shared" si="9"/>
        <v>Kalendertag</v>
      </c>
      <c r="H68" s="159" t="str">
        <f t="shared" si="9"/>
        <v>Kalendertag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5" t="s">
        <v>581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18">
      <formula>IF(E$20&lt;=$F$18,1,0)</formula>
    </cfRule>
  </conditionalFormatting>
  <conditionalFormatting sqref="E32:N36">
    <cfRule type="expression" dxfId="46" priority="17">
      <formula>IF(E$30&lt;=$F$28,1,0)</formula>
    </cfRule>
  </conditionalFormatting>
  <conditionalFormatting sqref="E26:F26">
    <cfRule type="expression" dxfId="45" priority="16">
      <formula>IF(E$20&lt;=$F$18,1,0)</formula>
    </cfRule>
  </conditionalFormatting>
  <conditionalFormatting sqref="E26:N26">
    <cfRule type="expression" dxfId="44" priority="15">
      <formula>IF(E$20&lt;=$F$18,1,0)</formula>
    </cfRule>
  </conditionalFormatting>
  <conditionalFormatting sqref="E56:N59">
    <cfRule type="expression" dxfId="43" priority="14">
      <formula>IF(E$54&lt;=$F$52,1,0)</formula>
    </cfRule>
  </conditionalFormatting>
  <conditionalFormatting sqref="E60:N60">
    <cfRule type="expression" dxfId="42" priority="13">
      <formula>IF(E$54&lt;=$F$52,1,0)</formula>
    </cfRule>
  </conditionalFormatting>
  <conditionalFormatting sqref="E66:N68">
    <cfRule type="expression" dxfId="41" priority="12">
      <formula>IF(E$64&lt;=$F$62,1,0)</formula>
    </cfRule>
  </conditionalFormatting>
  <conditionalFormatting sqref="E65:N68 E70:N70">
    <cfRule type="expression" dxfId="40" priority="11">
      <formula>IF(E$64&gt;$F$62,1,0)</formula>
    </cfRule>
  </conditionalFormatting>
  <conditionalFormatting sqref="E56:N60">
    <cfRule type="expression" dxfId="39" priority="10">
      <formula>IF(E$54&gt;$F$52,1,0)</formula>
    </cfRule>
  </conditionalFormatting>
  <conditionalFormatting sqref="E21:N26">
    <cfRule type="expression" dxfId="38" priority="9">
      <formula>IF(E$20&gt;$F$18,1,0)</formula>
    </cfRule>
  </conditionalFormatting>
  <conditionalFormatting sqref="E32:N36">
    <cfRule type="expression" dxfId="37" priority="8">
      <formula>IF(E$30&gt;$F$28,1,0)</formula>
    </cfRule>
  </conditionalFormatting>
  <conditionalFormatting sqref="H11 H8:H9">
    <cfRule type="expression" dxfId="36" priority="7">
      <formula>IF($F$9=1,1,0)</formula>
    </cfRule>
  </conditionalFormatting>
  <conditionalFormatting sqref="E55:N55">
    <cfRule type="expression" dxfId="35" priority="6">
      <formula>IF(E$54&gt;$F$52,1,0)</formula>
    </cfRule>
  </conditionalFormatting>
  <conditionalFormatting sqref="E31:N31">
    <cfRule type="expression" dxfId="34" priority="5">
      <formula>IF(E$30&gt;$F$28,1,0)</formula>
    </cfRule>
  </conditionalFormatting>
  <conditionalFormatting sqref="E70:N70">
    <cfRule type="expression" dxfId="33" priority="4">
      <formula>IF(E$64&lt;=$F$62,1,0)</formula>
    </cfRule>
  </conditionalFormatting>
  <conditionalFormatting sqref="H10">
    <cfRule type="expression" dxfId="32" priority="3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1" sqref="D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43187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40817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2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81539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396</v>
      </c>
      <c r="E27" s="39"/>
      <c r="F27" s="11"/>
    </row>
    <row r="28" spans="1:15">
      <c r="B28" s="15"/>
      <c r="C28" s="65" t="s">
        <v>504</v>
      </c>
      <c r="D28" s="48" t="str">
        <f>IF(D27&lt;&gt;C28,VLOOKUP(D27,$C$29:$D$48,2,FALSE),C28)</f>
        <v>Energienetze Bayern</v>
      </c>
      <c r="E28" s="38"/>
      <c r="F28" s="11"/>
      <c r="G28" s="2"/>
    </row>
    <row r="29" spans="1:15">
      <c r="B29" s="15"/>
      <c r="C29" s="22" t="s">
        <v>396</v>
      </c>
      <c r="D29" s="45" t="s">
        <v>671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434</v>
      </c>
      <c r="D38" s="46"/>
      <c r="E38" s="40"/>
      <c r="F38" s="47"/>
      <c r="G38" s="2"/>
    </row>
    <row r="39" spans="2:7">
      <c r="B39" s="15"/>
      <c r="C39" s="22" t="s">
        <v>435</v>
      </c>
      <c r="D39" s="46"/>
      <c r="E39" s="40"/>
      <c r="F39" s="47"/>
      <c r="G39" s="2"/>
    </row>
    <row r="40" spans="2:7">
      <c r="B40" s="15"/>
      <c r="C40" s="22" t="s">
        <v>436</v>
      </c>
      <c r="D40" s="46"/>
      <c r="E40" s="40"/>
      <c r="F40" s="47"/>
      <c r="G40" s="2"/>
    </row>
    <row r="41" spans="2:7">
      <c r="B41" s="15"/>
      <c r="C41" s="22" t="s">
        <v>437</v>
      </c>
      <c r="D41" s="46"/>
      <c r="E41" s="40"/>
      <c r="F41" s="47"/>
      <c r="G41" s="2"/>
    </row>
    <row r="42" spans="2:7">
      <c r="B42" s="15"/>
      <c r="C42" s="22" t="s">
        <v>438</v>
      </c>
      <c r="D42" s="46"/>
      <c r="E42" s="40"/>
      <c r="F42" s="47"/>
      <c r="G42" s="2"/>
    </row>
    <row r="43" spans="2:7">
      <c r="B43" s="15"/>
      <c r="C43" s="22" t="s">
        <v>439</v>
      </c>
      <c r="D43" s="46"/>
      <c r="E43" s="40"/>
      <c r="F43" s="47"/>
      <c r="G43" s="2"/>
    </row>
    <row r="44" spans="2:7">
      <c r="B44" s="15"/>
      <c r="C44" s="22" t="s">
        <v>440</v>
      </c>
      <c r="D44" s="46"/>
      <c r="E44" s="40"/>
      <c r="F44" s="47"/>
      <c r="G44" s="2"/>
    </row>
    <row r="45" spans="2:7">
      <c r="B45" s="15"/>
      <c r="C45" s="22" t="s">
        <v>441</v>
      </c>
      <c r="D45" s="46"/>
      <c r="E45" s="40"/>
      <c r="F45" s="47"/>
      <c r="G45" s="2"/>
    </row>
    <row r="46" spans="2:7">
      <c r="B46" s="15"/>
      <c r="C46" s="22" t="s">
        <v>442</v>
      </c>
      <c r="D46" s="46"/>
      <c r="E46" s="40"/>
      <c r="F46" s="47"/>
    </row>
    <row r="47" spans="2:7">
      <c r="B47" s="15"/>
      <c r="C47" s="22" t="s">
        <v>443</v>
      </c>
      <c r="D47" s="46"/>
      <c r="E47" s="40"/>
      <c r="F47" s="47"/>
    </row>
    <row r="48" spans="2:7">
      <c r="B48" s="15"/>
      <c r="C48" s="22" t="s">
        <v>444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329" priority="2">
      <formula>IF(CELL("Zeile",D29)&lt;$D$25+CELL("Zeile",$D$29),1,0)</formula>
    </cfRule>
  </conditionalFormatting>
  <conditionalFormatting sqref="D30:D48">
    <cfRule type="expression" dxfId="32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XFC78"/>
  <sheetViews>
    <sheetView showGridLines="0" zoomScale="70" zoomScaleNormal="70" workbookViewId="0">
      <selection activeCell="K14" sqref="K14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Energienetze Bayern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Energienetze Bayern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9870014600000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v>43191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8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8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Fürstenzell'!F10)</f>
        <v>Fürstenzell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585</v>
      </c>
      <c r="D13" s="343"/>
      <c r="E13" s="343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684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34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34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684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 xml:space="preserve">UBIMET GmbH 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670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108950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 xml:space="preserve">UBIMET GmbH 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Fürstenzell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108950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Kalendertag</v>
      </c>
      <c r="F68" s="159" t="str">
        <f t="shared" si="9"/>
        <v>Kalendertag</v>
      </c>
      <c r="G68" s="159" t="str">
        <f t="shared" si="9"/>
        <v>Kalendertag</v>
      </c>
      <c r="H68" s="159" t="str">
        <f t="shared" si="9"/>
        <v>Kalendertag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5" t="s">
        <v>581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E30" sqref="E30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469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Energienetze Bayern GmbH</v>
      </c>
      <c r="E5" s="130"/>
      <c r="J5" s="88" t="s">
        <v>500</v>
      </c>
      <c r="K5" s="131" t="s">
        <v>503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Energienetze Bayern</v>
      </c>
      <c r="E6" s="130"/>
      <c r="F6" s="130"/>
      <c r="K6" s="131" t="s">
        <v>511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490</v>
      </c>
      <c r="D7" s="54" t="str">
        <f>Netzbetreiber!$D$11</f>
        <v>9870014600000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40817</v>
      </c>
      <c r="E8" s="130"/>
      <c r="F8" s="130"/>
      <c r="H8" s="128" t="s">
        <v>498</v>
      </c>
      <c r="J8" s="132">
        <f>COUNTA(D12:D100)</f>
        <v>13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497</v>
      </c>
      <c r="D10" s="134" t="s">
        <v>147</v>
      </c>
      <c r="E10" s="273" t="s">
        <v>513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5" t="s">
        <v>649</v>
      </c>
    </row>
    <row r="11" spans="2:26" ht="15.75" thickBot="1">
      <c r="B11" s="139" t="s">
        <v>499</v>
      </c>
      <c r="C11" s="140" t="s">
        <v>512</v>
      </c>
      <c r="D11" s="294" t="s">
        <v>247</v>
      </c>
      <c r="E11" s="164" t="s">
        <v>51</v>
      </c>
      <c r="F11" s="296" t="str">
        <f>VLOOKUP($E11,'BDEW-Standard'!$B$3:$M$158,F$9,0)</f>
        <v>G13</v>
      </c>
      <c r="H11" s="167">
        <f>ROUND(VLOOKUP($E11,'BDEW-Standard'!$B$3:$M$158,H$9,0),7)</f>
        <v>3.0217399</v>
      </c>
      <c r="I11" s="167">
        <f>ROUND(VLOOKUP($E11,'BDEW-Standard'!$B$3:$M$158,I$9,0),7)</f>
        <v>-37.182360000000003</v>
      </c>
      <c r="J11" s="167">
        <f>ROUND(VLOOKUP($E11,'BDEW-Standard'!$B$3:$M$158,J$9,0),7)</f>
        <v>5.6477170000000001</v>
      </c>
      <c r="K11" s="167">
        <f>ROUND(VLOOKUP($E11,'BDEW-Standard'!$B$3:$M$158,K$9,0),7)</f>
        <v>9.5626199999999995E-2</v>
      </c>
      <c r="L11" s="336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337">
        <f>($H11/(1+($I11/($Q$9-$L11))^$J11)+$K11)+MAX($M11*$Q$9+$N11,$O11*$Q$9+$P11)</f>
        <v>1.0018840312810888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292">
        <v>365.12299999999999</v>
      </c>
    </row>
    <row r="12" spans="2:26">
      <c r="B12" s="141">
        <v>1</v>
      </c>
      <c r="C12" s="142" t="str">
        <f t="shared" ref="C12:C24" si="0">$D$6</f>
        <v>Energienetze Bayern</v>
      </c>
      <c r="D12" s="62" t="s">
        <v>247</v>
      </c>
      <c r="E12" s="165" t="s">
        <v>51</v>
      </c>
      <c r="F12" s="297" t="s">
        <v>318</v>
      </c>
      <c r="H12" s="274">
        <v>3.0217399</v>
      </c>
      <c r="I12" s="274">
        <v>-37.182360000000003</v>
      </c>
      <c r="J12" s="274">
        <v>5.6477170000000001</v>
      </c>
      <c r="K12" s="274">
        <v>9.5626199999999995E-2</v>
      </c>
      <c r="L12" s="338">
        <v>40</v>
      </c>
      <c r="M12" s="274">
        <v>0</v>
      </c>
      <c r="N12" s="274">
        <v>0</v>
      </c>
      <c r="O12" s="274">
        <v>0</v>
      </c>
      <c r="P12" s="274">
        <v>0</v>
      </c>
      <c r="Q12" s="339">
        <v>1.0018840312810888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Energienetze Bayern</v>
      </c>
      <c r="D13" s="62" t="s">
        <v>247</v>
      </c>
      <c r="E13" s="165" t="s">
        <v>61</v>
      </c>
      <c r="F13" s="297" t="s">
        <v>328</v>
      </c>
      <c r="H13" s="274">
        <v>2.3548083000000002</v>
      </c>
      <c r="I13" s="274">
        <v>-34.715029899999998</v>
      </c>
      <c r="J13" s="274">
        <v>5.8675639000000004</v>
      </c>
      <c r="K13" s="274">
        <v>0.12524099999999999</v>
      </c>
      <c r="L13" s="338">
        <v>40</v>
      </c>
      <c r="M13" s="274">
        <v>0</v>
      </c>
      <c r="N13" s="274">
        <v>0</v>
      </c>
      <c r="O13" s="274">
        <v>0</v>
      </c>
      <c r="P13" s="274">
        <v>0</v>
      </c>
      <c r="Q13" s="339">
        <v>1.0265751969480519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4" si="1"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Energienetze Bayern</v>
      </c>
      <c r="D14" s="62" t="s">
        <v>247</v>
      </c>
      <c r="E14" s="165" t="s">
        <v>4</v>
      </c>
      <c r="F14" s="297" t="str">
        <f>VLOOKUP($E14,'BDEW-Standard'!$B$3:$M$94,F$9,0)</f>
        <v>HK3</v>
      </c>
      <c r="H14" s="274">
        <f>ROUND(VLOOKUP($E14,'BDEW-Standard'!$B$3:$M$94,H$9,0),7)</f>
        <v>0.40409319999999999</v>
      </c>
      <c r="I14" s="274">
        <f>ROUND(VLOOKUP($E14,'BDEW-Standard'!$B$3:$M$94,I$9,0),7)</f>
        <v>-24.439296800000001</v>
      </c>
      <c r="J14" s="274">
        <f>ROUND(VLOOKUP($E14,'BDEW-Standard'!$B$3:$M$94,J$9,0),7)</f>
        <v>6.5718174999999999</v>
      </c>
      <c r="K14" s="274">
        <f>ROUND(VLOOKUP($E14,'BDEW-Standard'!$B$3:$M$94,K$9,0),7)</f>
        <v>0.71077100000000004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ref="Q14:Q24" si="2">($H14/(1+($I14/($Q$9-$L14))^$J14)+$K14)+MAX($M14*$Q$9+$N14,$O14*$Q$9+$P14)</f>
        <v>1.0561214000512988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1"/>
        <v>1</v>
      </c>
      <c r="Y14" s="293"/>
      <c r="Z14" s="211"/>
    </row>
    <row r="15" spans="2:26" s="143" customFormat="1">
      <c r="B15" s="144">
        <v>4</v>
      </c>
      <c r="C15" s="145" t="str">
        <f t="shared" si="0"/>
        <v>Energienetze Bayern</v>
      </c>
      <c r="D15" s="62" t="s">
        <v>247</v>
      </c>
      <c r="E15" s="165" t="s">
        <v>673</v>
      </c>
      <c r="F15" s="297" t="str">
        <f>VLOOKUP($E15,'BDEW-Standard'!$B$3:$M$94,F$9,0)</f>
        <v>MK3</v>
      </c>
      <c r="H15" s="274">
        <f>ROUND(VLOOKUP($E15,'BDEW-Standard'!$B$3:$M$94,H$9,0),7)</f>
        <v>2.7882424000000001</v>
      </c>
      <c r="I15" s="274">
        <f>ROUND(VLOOKUP($E15,'BDEW-Standard'!$B$3:$M$94,I$9,0),7)</f>
        <v>-34.880612999999997</v>
      </c>
      <c r="J15" s="274">
        <f>ROUND(VLOOKUP($E15,'BDEW-Standard'!$B$3:$M$94,J$9,0),7)</f>
        <v>6.5951899000000003</v>
      </c>
      <c r="K15" s="274">
        <f>ROUND(VLOOKUP($E15,'BDEW-Standard'!$B$3:$M$94,K$9,0),7)</f>
        <v>5.4032900000000002E-2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2"/>
        <v>1.0622306107520199</v>
      </c>
      <c r="R15" s="275">
        <f>ROUND(VLOOKUP(MID($E15,4,3),'Wochentag F(WT)'!$B$7:$J$22,R$9,0),4)</f>
        <v>1.0699000000000001</v>
      </c>
      <c r="S15" s="275">
        <f>ROUND(VLOOKUP(MID($E15,4,3),'Wochentag F(WT)'!$B$7:$J$22,S$9,0),4)</f>
        <v>1.0365</v>
      </c>
      <c r="T15" s="275">
        <f>ROUND(VLOOKUP(MID($E15,4,3),'Wochentag F(WT)'!$B$7:$J$22,T$9,0),4)</f>
        <v>0.99329999999999996</v>
      </c>
      <c r="U15" s="275">
        <f>ROUND(VLOOKUP(MID($E15,4,3),'Wochentag F(WT)'!$B$7:$J$22,U$9,0),4)</f>
        <v>0.99480000000000002</v>
      </c>
      <c r="V15" s="275">
        <f>ROUND(VLOOKUP(MID($E15,4,3),'Wochentag F(WT)'!$B$7:$J$22,V$9,0),4)</f>
        <v>1.0659000000000001</v>
      </c>
      <c r="W15" s="275">
        <f>ROUND(VLOOKUP(MID($E15,4,3),'Wochentag F(WT)'!$B$7:$J$22,W$9,0),4)</f>
        <v>0.93620000000000003</v>
      </c>
      <c r="X15" s="276">
        <f t="shared" si="1"/>
        <v>0.90339999999999954</v>
      </c>
      <c r="Y15" s="293"/>
      <c r="Z15" s="211"/>
    </row>
    <row r="16" spans="2:26" s="143" customFormat="1">
      <c r="B16" s="144">
        <v>5</v>
      </c>
      <c r="C16" s="145" t="str">
        <f t="shared" si="0"/>
        <v>Energienetze Bayern</v>
      </c>
      <c r="D16" s="62" t="s">
        <v>247</v>
      </c>
      <c r="E16" s="165" t="s">
        <v>674</v>
      </c>
      <c r="F16" s="297" t="str">
        <f>VLOOKUP($E16,'BDEW-Standard'!$B$3:$M$94,F$9,0)</f>
        <v>HA3</v>
      </c>
      <c r="H16" s="274">
        <f>ROUND(VLOOKUP($E16,'BDEW-Standard'!$B$3:$M$94,H$9,0),7)</f>
        <v>3.5811213999999998</v>
      </c>
      <c r="I16" s="274">
        <f>ROUND(VLOOKUP($E16,'BDEW-Standard'!$B$3:$M$94,I$9,0),7)</f>
        <v>-36.965006500000001</v>
      </c>
      <c r="J16" s="274">
        <f>ROUND(VLOOKUP($E16,'BDEW-Standard'!$B$3:$M$94,J$9,0),7)</f>
        <v>7.2256947</v>
      </c>
      <c r="K16" s="274">
        <f>ROUND(VLOOKUP($E16,'BDEW-Standard'!$B$3:$M$94,K$9,0),7)</f>
        <v>4.4841600000000002E-2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2"/>
        <v>0.97852945357176691</v>
      </c>
      <c r="R16" s="275">
        <f>ROUND(VLOOKUP(MID($E16,4,3),'Wochentag F(WT)'!$B$7:$J$22,R$9,0),4)</f>
        <v>1.0358000000000001</v>
      </c>
      <c r="S16" s="275">
        <f>ROUND(VLOOKUP(MID($E16,4,3),'Wochentag F(WT)'!$B$7:$J$22,S$9,0),4)</f>
        <v>1.0232000000000001</v>
      </c>
      <c r="T16" s="275">
        <f>ROUND(VLOOKUP(MID($E16,4,3),'Wochentag F(WT)'!$B$7:$J$22,T$9,0),4)</f>
        <v>1.0251999999999999</v>
      </c>
      <c r="U16" s="275">
        <f>ROUND(VLOOKUP(MID($E16,4,3),'Wochentag F(WT)'!$B$7:$J$22,U$9,0),4)</f>
        <v>1.0295000000000001</v>
      </c>
      <c r="V16" s="275">
        <f>ROUND(VLOOKUP(MID($E16,4,3),'Wochentag F(WT)'!$B$7:$J$22,V$9,0),4)</f>
        <v>1.0253000000000001</v>
      </c>
      <c r="W16" s="275">
        <f>ROUND(VLOOKUP(MID($E16,4,3),'Wochentag F(WT)'!$B$7:$J$22,W$9,0),4)</f>
        <v>0.96750000000000003</v>
      </c>
      <c r="X16" s="276">
        <f t="shared" si="1"/>
        <v>0.89350000000000041</v>
      </c>
      <c r="Y16" s="293"/>
      <c r="Z16" s="211"/>
    </row>
    <row r="17" spans="2:26" s="143" customFormat="1">
      <c r="B17" s="144">
        <v>6</v>
      </c>
      <c r="C17" s="145" t="str">
        <f t="shared" si="0"/>
        <v>Energienetze Bayern</v>
      </c>
      <c r="D17" s="62" t="s">
        <v>247</v>
      </c>
      <c r="E17" s="165" t="s">
        <v>675</v>
      </c>
      <c r="F17" s="297" t="str">
        <f>VLOOKUP($E17,'BDEW-Standard'!$B$3:$M$94,F$9,0)</f>
        <v>KO3</v>
      </c>
      <c r="H17" s="274">
        <f>ROUND(VLOOKUP($E17,'BDEW-Standard'!$B$3:$M$94,H$9,0),7)</f>
        <v>2.7172288</v>
      </c>
      <c r="I17" s="274">
        <f>ROUND(VLOOKUP($E17,'BDEW-Standard'!$B$3:$M$94,I$9,0),7)</f>
        <v>-35.141256300000002</v>
      </c>
      <c r="J17" s="274">
        <f>ROUND(VLOOKUP($E17,'BDEW-Standard'!$B$3:$M$94,J$9,0),7)</f>
        <v>7.1303394999999998</v>
      </c>
      <c r="K17" s="274">
        <f>ROUND(VLOOKUP($E17,'BDEW-Standard'!$B$3:$M$94,K$9,0),7)</f>
        <v>0.14184720000000001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2"/>
        <v>1.0630299199876638</v>
      </c>
      <c r="R17" s="275">
        <f>ROUND(VLOOKUP(MID($E17,4,3),'Wochentag F(WT)'!$B$7:$J$22,R$9,0),4)</f>
        <v>1.0354000000000001</v>
      </c>
      <c r="S17" s="275">
        <f>ROUND(VLOOKUP(MID($E17,4,3),'Wochentag F(WT)'!$B$7:$J$22,S$9,0),4)</f>
        <v>1.0523</v>
      </c>
      <c r="T17" s="275">
        <f>ROUND(VLOOKUP(MID($E17,4,3),'Wochentag F(WT)'!$B$7:$J$22,T$9,0),4)</f>
        <v>1.0448999999999999</v>
      </c>
      <c r="U17" s="275">
        <f>ROUND(VLOOKUP(MID($E17,4,3),'Wochentag F(WT)'!$B$7:$J$22,U$9,0),4)</f>
        <v>1.0494000000000001</v>
      </c>
      <c r="V17" s="275">
        <f>ROUND(VLOOKUP(MID($E17,4,3),'Wochentag F(WT)'!$B$7:$J$22,V$9,0),4)</f>
        <v>0.98850000000000005</v>
      </c>
      <c r="W17" s="275">
        <f>ROUND(VLOOKUP(MID($E17,4,3),'Wochentag F(WT)'!$B$7:$J$22,W$9,0),4)</f>
        <v>0.88600000000000001</v>
      </c>
      <c r="X17" s="276">
        <f t="shared" si="1"/>
        <v>0.94349999999999934</v>
      </c>
      <c r="Y17" s="293"/>
      <c r="Z17" s="211"/>
    </row>
    <row r="18" spans="2:26" s="143" customFormat="1">
      <c r="B18" s="144">
        <v>7</v>
      </c>
      <c r="C18" s="145" t="str">
        <f t="shared" si="0"/>
        <v>Energienetze Bayern</v>
      </c>
      <c r="D18" s="62" t="s">
        <v>247</v>
      </c>
      <c r="E18" s="165" t="s">
        <v>676</v>
      </c>
      <c r="F18" s="297" t="str">
        <f>VLOOKUP($E18,'BDEW-Standard'!$B$3:$M$94,F$9,0)</f>
        <v>BD3</v>
      </c>
      <c r="H18" s="274">
        <f>ROUND(VLOOKUP($E18,'BDEW-Standard'!$B$3:$M$94,H$9,0),7)</f>
        <v>2.9177027</v>
      </c>
      <c r="I18" s="274">
        <f>ROUND(VLOOKUP($E18,'BDEW-Standard'!$B$3:$M$94,I$9,0),7)</f>
        <v>-36.179411700000003</v>
      </c>
      <c r="J18" s="274">
        <f>ROUND(VLOOKUP($E18,'BDEW-Standard'!$B$3:$M$94,J$9,0),7)</f>
        <v>5.9265162</v>
      </c>
      <c r="K18" s="274">
        <f>ROUND(VLOOKUP($E18,'BDEW-Standard'!$B$3:$M$94,K$9,0),7)</f>
        <v>0.11519119999999999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2"/>
        <v>1.0656106174494469</v>
      </c>
      <c r="R18" s="275">
        <f>ROUND(VLOOKUP(MID($E18,4,3),'Wochentag F(WT)'!$B$7:$J$22,R$9,0),4)</f>
        <v>1.1052</v>
      </c>
      <c r="S18" s="275">
        <f>ROUND(VLOOKUP(MID($E18,4,3),'Wochentag F(WT)'!$B$7:$J$22,S$9,0),4)</f>
        <v>1.0857000000000001</v>
      </c>
      <c r="T18" s="275">
        <f>ROUND(VLOOKUP(MID($E18,4,3),'Wochentag F(WT)'!$B$7:$J$22,T$9,0),4)</f>
        <v>1.0378000000000001</v>
      </c>
      <c r="U18" s="275">
        <f>ROUND(VLOOKUP(MID($E18,4,3),'Wochentag F(WT)'!$B$7:$J$22,U$9,0),4)</f>
        <v>1.0622</v>
      </c>
      <c r="V18" s="275">
        <f>ROUND(VLOOKUP(MID($E18,4,3),'Wochentag F(WT)'!$B$7:$J$22,V$9,0),4)</f>
        <v>1.0266</v>
      </c>
      <c r="W18" s="275">
        <f>ROUND(VLOOKUP(MID($E18,4,3),'Wochentag F(WT)'!$B$7:$J$22,W$9,0),4)</f>
        <v>0.76290000000000002</v>
      </c>
      <c r="X18" s="276">
        <f t="shared" si="1"/>
        <v>0.91959999999999997</v>
      </c>
      <c r="Y18" s="293"/>
      <c r="Z18" s="211"/>
    </row>
    <row r="19" spans="2:26" s="143" customFormat="1">
      <c r="B19" s="144">
        <v>8</v>
      </c>
      <c r="C19" s="145" t="str">
        <f t="shared" si="0"/>
        <v>Energienetze Bayern</v>
      </c>
      <c r="D19" s="62" t="s">
        <v>247</v>
      </c>
      <c r="E19" s="165" t="s">
        <v>677</v>
      </c>
      <c r="F19" s="297" t="str">
        <f>VLOOKUP($E19,'BDEW-Standard'!$B$3:$M$94,F$9,0)</f>
        <v>GA3</v>
      </c>
      <c r="H19" s="274">
        <f>ROUND(VLOOKUP($E19,'BDEW-Standard'!$B$3:$M$94,H$9,0),7)</f>
        <v>2.2850164999999998</v>
      </c>
      <c r="I19" s="274">
        <f>ROUND(VLOOKUP($E19,'BDEW-Standard'!$B$3:$M$94,I$9,0),7)</f>
        <v>-36.287858399999998</v>
      </c>
      <c r="J19" s="274">
        <f>ROUND(VLOOKUP($E19,'BDEW-Standard'!$B$3:$M$94,J$9,0),7)</f>
        <v>6.5885125999999996</v>
      </c>
      <c r="K19" s="274">
        <f>ROUND(VLOOKUP($E19,'BDEW-Standard'!$B$3:$M$94,K$9,0),7)</f>
        <v>0.31505349999999999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2"/>
        <v>1.0096183914256316</v>
      </c>
      <c r="R19" s="275">
        <f>ROUND(VLOOKUP(MID($E19,4,3),'Wochentag F(WT)'!$B$7:$J$22,R$9,0),4)</f>
        <v>0.93220000000000003</v>
      </c>
      <c r="S19" s="275">
        <f>ROUND(VLOOKUP(MID($E19,4,3),'Wochentag F(WT)'!$B$7:$J$22,S$9,0),4)</f>
        <v>0.98939999999999995</v>
      </c>
      <c r="T19" s="275">
        <f>ROUND(VLOOKUP(MID($E19,4,3),'Wochentag F(WT)'!$B$7:$J$22,T$9,0),4)</f>
        <v>1.0033000000000001</v>
      </c>
      <c r="U19" s="275">
        <f>ROUND(VLOOKUP(MID($E19,4,3),'Wochentag F(WT)'!$B$7:$J$22,U$9,0),4)</f>
        <v>1.0108999999999999</v>
      </c>
      <c r="V19" s="275">
        <f>ROUND(VLOOKUP(MID($E19,4,3),'Wochentag F(WT)'!$B$7:$J$22,V$9,0),4)</f>
        <v>1.018</v>
      </c>
      <c r="W19" s="275">
        <f>ROUND(VLOOKUP(MID($E19,4,3),'Wochentag F(WT)'!$B$7:$J$22,W$9,0),4)</f>
        <v>1.0356000000000001</v>
      </c>
      <c r="X19" s="276">
        <f t="shared" si="1"/>
        <v>1.0106000000000002</v>
      </c>
      <c r="Y19" s="293"/>
      <c r="Z19" s="211"/>
    </row>
    <row r="20" spans="2:26" s="143" customFormat="1">
      <c r="B20" s="144">
        <v>9</v>
      </c>
      <c r="C20" s="145" t="str">
        <f t="shared" si="0"/>
        <v>Energienetze Bayern</v>
      </c>
      <c r="D20" s="62" t="s">
        <v>247</v>
      </c>
      <c r="E20" s="165" t="s">
        <v>678</v>
      </c>
      <c r="F20" s="297" t="str">
        <f>VLOOKUP($E20,'BDEW-Standard'!$B$3:$M$94,F$9,0)</f>
        <v>BH3</v>
      </c>
      <c r="H20" s="274">
        <f>ROUND(VLOOKUP($E20,'BDEW-Standard'!$B$3:$M$94,H$9,0),7)</f>
        <v>2.0102471999999998</v>
      </c>
      <c r="I20" s="274">
        <f>ROUND(VLOOKUP($E20,'BDEW-Standard'!$B$3:$M$94,I$9,0),7)</f>
        <v>-35.253212400000002</v>
      </c>
      <c r="J20" s="274">
        <f>ROUND(VLOOKUP($E20,'BDEW-Standard'!$B$3:$M$94,J$9,0),7)</f>
        <v>6.1544406</v>
      </c>
      <c r="K20" s="274">
        <f>ROUND(VLOOKUP($E20,'BDEW-Standard'!$B$3:$M$94,K$9,0),7)</f>
        <v>0.32947409999999999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2"/>
        <v>1.0436896084076008</v>
      </c>
      <c r="R20" s="275">
        <f>ROUND(VLOOKUP(MID($E20,4,3),'Wochentag F(WT)'!$B$7:$J$22,R$9,0),4)</f>
        <v>0.97670000000000001</v>
      </c>
      <c r="S20" s="275">
        <f>ROUND(VLOOKUP(MID($E20,4,3),'Wochentag F(WT)'!$B$7:$J$22,S$9,0),4)</f>
        <v>1.0388999999999999</v>
      </c>
      <c r="T20" s="275">
        <f>ROUND(VLOOKUP(MID($E20,4,3),'Wochentag F(WT)'!$B$7:$J$22,T$9,0),4)</f>
        <v>1.0027999999999999</v>
      </c>
      <c r="U20" s="275">
        <f>ROUND(VLOOKUP(MID($E20,4,3),'Wochentag F(WT)'!$B$7:$J$22,U$9,0),4)</f>
        <v>1.0162</v>
      </c>
      <c r="V20" s="275">
        <f>ROUND(VLOOKUP(MID($E20,4,3),'Wochentag F(WT)'!$B$7:$J$22,V$9,0),4)</f>
        <v>1.0024</v>
      </c>
      <c r="W20" s="275">
        <f>ROUND(VLOOKUP(MID($E20,4,3),'Wochentag F(WT)'!$B$7:$J$22,W$9,0),4)</f>
        <v>1.0043</v>
      </c>
      <c r="X20" s="276">
        <f t="shared" si="1"/>
        <v>0.95870000000000122</v>
      </c>
      <c r="Y20" s="293"/>
      <c r="Z20" s="211"/>
    </row>
    <row r="21" spans="2:26" s="143" customFormat="1">
      <c r="B21" s="144">
        <v>10</v>
      </c>
      <c r="C21" s="145" t="str">
        <f t="shared" si="0"/>
        <v>Energienetze Bayern</v>
      </c>
      <c r="D21" s="62" t="s">
        <v>247</v>
      </c>
      <c r="E21" s="165" t="s">
        <v>679</v>
      </c>
      <c r="F21" s="297" t="str">
        <f>VLOOKUP($E21,'BDEW-Standard'!$B$3:$M$94,F$9,0)</f>
        <v>WA3</v>
      </c>
      <c r="H21" s="274">
        <f>ROUND(VLOOKUP($E21,'BDEW-Standard'!$B$3:$M$94,H$9,0),7)</f>
        <v>0.76572899999999999</v>
      </c>
      <c r="I21" s="274">
        <f>ROUND(VLOOKUP($E21,'BDEW-Standard'!$B$3:$M$94,I$9,0),7)</f>
        <v>-36.023791199999998</v>
      </c>
      <c r="J21" s="274">
        <f>ROUND(VLOOKUP($E21,'BDEW-Standard'!$B$3:$M$94,J$9,0),7)</f>
        <v>4.8662747</v>
      </c>
      <c r="K21" s="274">
        <f>ROUND(VLOOKUP($E21,'BDEW-Standard'!$B$3:$M$94,K$9,0),7)</f>
        <v>0.80494250000000001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2"/>
        <v>1.0804258319686442</v>
      </c>
      <c r="R21" s="275">
        <f>ROUND(VLOOKUP(MID($E21,4,3),'Wochentag F(WT)'!$B$7:$J$22,R$9,0),4)</f>
        <v>1.2457</v>
      </c>
      <c r="S21" s="275">
        <f>ROUND(VLOOKUP(MID($E21,4,3),'Wochentag F(WT)'!$B$7:$J$22,S$9,0),4)</f>
        <v>1.2615000000000001</v>
      </c>
      <c r="T21" s="275">
        <f>ROUND(VLOOKUP(MID($E21,4,3),'Wochentag F(WT)'!$B$7:$J$22,T$9,0),4)</f>
        <v>1.2706999999999999</v>
      </c>
      <c r="U21" s="275">
        <f>ROUND(VLOOKUP(MID($E21,4,3),'Wochentag F(WT)'!$B$7:$J$22,U$9,0),4)</f>
        <v>1.2430000000000001</v>
      </c>
      <c r="V21" s="275">
        <f>ROUND(VLOOKUP(MID($E21,4,3),'Wochentag F(WT)'!$B$7:$J$22,V$9,0),4)</f>
        <v>1.1275999999999999</v>
      </c>
      <c r="W21" s="275">
        <f>ROUND(VLOOKUP(MID($E21,4,3),'Wochentag F(WT)'!$B$7:$J$22,W$9,0),4)</f>
        <v>0.38769999999999999</v>
      </c>
      <c r="X21" s="276">
        <f t="shared" si="1"/>
        <v>0.46379999999999999</v>
      </c>
      <c r="Y21" s="293"/>
      <c r="Z21" s="211"/>
    </row>
    <row r="22" spans="2:26" s="143" customFormat="1">
      <c r="B22" s="144">
        <v>11</v>
      </c>
      <c r="C22" s="145" t="str">
        <f t="shared" si="0"/>
        <v>Energienetze Bayern</v>
      </c>
      <c r="D22" s="62" t="s">
        <v>247</v>
      </c>
      <c r="E22" s="165" t="s">
        <v>682</v>
      </c>
      <c r="F22" s="297" t="str">
        <f>VLOOKUP($E22,'BDEW-Standard'!$B$3:$M$94,F$9,0)</f>
        <v>BA3</v>
      </c>
      <c r="H22" s="274">
        <f>ROUND(VLOOKUP($E22,'BDEW-Standard'!$B$3:$M$94,H$9,0),7)</f>
        <v>0.62619619999999998</v>
      </c>
      <c r="I22" s="274">
        <f>ROUND(VLOOKUP($E22,'BDEW-Standard'!$B$3:$M$94,I$9,0),7)</f>
        <v>-33</v>
      </c>
      <c r="J22" s="274">
        <f>ROUND(VLOOKUP($E22,'BDEW-Standard'!$B$3:$M$94,J$9,0),7)</f>
        <v>5.7212303000000002</v>
      </c>
      <c r="K22" s="274">
        <f>ROUND(VLOOKUP($E22,'BDEW-Standard'!$B$3:$M$94,K$9,0),7)</f>
        <v>0.78556550000000003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2"/>
        <v>1.0711738317583412</v>
      </c>
      <c r="R22" s="275">
        <f>ROUND(VLOOKUP(MID($E22,4,3),'Wochentag F(WT)'!$B$7:$J$22,R$9,0),4)</f>
        <v>1.0848</v>
      </c>
      <c r="S22" s="275">
        <f>ROUND(VLOOKUP(MID($E22,4,3),'Wochentag F(WT)'!$B$7:$J$22,S$9,0),4)</f>
        <v>1.1211</v>
      </c>
      <c r="T22" s="275">
        <f>ROUND(VLOOKUP(MID($E22,4,3),'Wochentag F(WT)'!$B$7:$J$22,T$9,0),4)</f>
        <v>1.0769</v>
      </c>
      <c r="U22" s="275">
        <f>ROUND(VLOOKUP(MID($E22,4,3),'Wochentag F(WT)'!$B$7:$J$22,U$9,0),4)</f>
        <v>1.1353</v>
      </c>
      <c r="V22" s="275">
        <f>ROUND(VLOOKUP(MID($E22,4,3),'Wochentag F(WT)'!$B$7:$J$22,V$9,0),4)</f>
        <v>1.1402000000000001</v>
      </c>
      <c r="W22" s="275">
        <f>ROUND(VLOOKUP(MID($E22,4,3),'Wochentag F(WT)'!$B$7:$J$22,W$9,0),4)</f>
        <v>0.48520000000000002</v>
      </c>
      <c r="X22" s="276">
        <f t="shared" si="1"/>
        <v>0.95650000000000013</v>
      </c>
      <c r="Y22" s="293"/>
      <c r="Z22" s="211"/>
    </row>
    <row r="23" spans="2:26" s="143" customFormat="1">
      <c r="B23" s="144">
        <v>12</v>
      </c>
      <c r="C23" s="145" t="str">
        <f t="shared" si="0"/>
        <v>Energienetze Bayern</v>
      </c>
      <c r="D23" s="62" t="s">
        <v>247</v>
      </c>
      <c r="E23" s="165" t="s">
        <v>680</v>
      </c>
      <c r="F23" s="297" t="str">
        <f>VLOOKUP($E23,'BDEW-Standard'!$B$3:$M$94,F$9,0)</f>
        <v>GB3</v>
      </c>
      <c r="H23" s="274">
        <f>ROUND(VLOOKUP($E23,'BDEW-Standard'!$B$3:$M$94,H$9,0),7)</f>
        <v>3.2572741999999999</v>
      </c>
      <c r="I23" s="274">
        <f>ROUND(VLOOKUP($E23,'BDEW-Standard'!$B$3:$M$94,I$9,0),7)</f>
        <v>-37.5</v>
      </c>
      <c r="J23" s="274">
        <f>ROUND(VLOOKUP($E23,'BDEW-Standard'!$B$3:$M$94,J$9,0),7)</f>
        <v>6.3462148000000003</v>
      </c>
      <c r="K23" s="274">
        <f>ROUND(VLOOKUP($E23,'BDEW-Standard'!$B$3:$M$94,K$9,0),7)</f>
        <v>8.6622699999999997E-2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2"/>
        <v>0.9584556323619029</v>
      </c>
      <c r="R23" s="275">
        <f>ROUND(VLOOKUP(MID($E23,4,3),'Wochentag F(WT)'!$B$7:$J$22,R$9,0),4)</f>
        <v>0.98970000000000002</v>
      </c>
      <c r="S23" s="275">
        <f>ROUND(VLOOKUP(MID($E23,4,3),'Wochentag F(WT)'!$B$7:$J$22,S$9,0),4)</f>
        <v>0.9627</v>
      </c>
      <c r="T23" s="275">
        <f>ROUND(VLOOKUP(MID($E23,4,3),'Wochentag F(WT)'!$B$7:$J$22,T$9,0),4)</f>
        <v>1.0507</v>
      </c>
      <c r="U23" s="275">
        <f>ROUND(VLOOKUP(MID($E23,4,3),'Wochentag F(WT)'!$B$7:$J$22,U$9,0),4)</f>
        <v>1.0551999999999999</v>
      </c>
      <c r="V23" s="275">
        <f>ROUND(VLOOKUP(MID($E23,4,3),'Wochentag F(WT)'!$B$7:$J$22,V$9,0),4)</f>
        <v>1.0297000000000001</v>
      </c>
      <c r="W23" s="275">
        <f>ROUND(VLOOKUP(MID($E23,4,3),'Wochentag F(WT)'!$B$7:$J$22,W$9,0),4)</f>
        <v>0.97670000000000001</v>
      </c>
      <c r="X23" s="276">
        <f t="shared" si="1"/>
        <v>0.9352999999999998</v>
      </c>
      <c r="Y23" s="293"/>
      <c r="Z23" s="211"/>
    </row>
    <row r="24" spans="2:26" s="143" customFormat="1">
      <c r="B24" s="144">
        <v>13</v>
      </c>
      <c r="C24" s="145" t="str">
        <f t="shared" si="0"/>
        <v>Energienetze Bayern</v>
      </c>
      <c r="D24" s="62" t="s">
        <v>247</v>
      </c>
      <c r="E24" s="165" t="s">
        <v>681</v>
      </c>
      <c r="F24" s="297" t="str">
        <f>VLOOKUP($E24,'BDEW-Standard'!$B$3:$M$94,F$9,0)</f>
        <v>PD3</v>
      </c>
      <c r="H24" s="274">
        <f>ROUND(VLOOKUP($E24,'BDEW-Standard'!$B$3:$M$94,H$9,0),7)</f>
        <v>3.2</v>
      </c>
      <c r="I24" s="274">
        <f>ROUND(VLOOKUP($E24,'BDEW-Standard'!$B$3:$M$94,I$9,0),7)</f>
        <v>-35.799999999999997</v>
      </c>
      <c r="J24" s="274">
        <f>ROUND(VLOOKUP($E24,'BDEW-Standard'!$B$3:$M$94,J$9,0),7)</f>
        <v>8.4</v>
      </c>
      <c r="K24" s="274">
        <f>ROUND(VLOOKUP($E24,'BDEW-Standard'!$B$3:$M$94,K$9,0),7)</f>
        <v>9.3848600000000004E-2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2"/>
        <v>0.99106250024889242</v>
      </c>
      <c r="R24" s="275">
        <f>ROUND(VLOOKUP(MID($E24,4,3),'Wochentag F(WT)'!$B$7:$J$22,R$9,0),4)</f>
        <v>1.0214000000000001</v>
      </c>
      <c r="S24" s="275">
        <f>ROUND(VLOOKUP(MID($E24,4,3),'Wochentag F(WT)'!$B$7:$J$22,S$9,0),4)</f>
        <v>1.0866</v>
      </c>
      <c r="T24" s="275">
        <f>ROUND(VLOOKUP(MID($E24,4,3),'Wochentag F(WT)'!$B$7:$J$22,T$9,0),4)</f>
        <v>1.0720000000000001</v>
      </c>
      <c r="U24" s="275">
        <f>ROUND(VLOOKUP(MID($E24,4,3),'Wochentag F(WT)'!$B$7:$J$22,U$9,0),4)</f>
        <v>1.0557000000000001</v>
      </c>
      <c r="V24" s="275">
        <f>ROUND(VLOOKUP(MID($E24,4,3),'Wochentag F(WT)'!$B$7:$J$22,V$9,0),4)</f>
        <v>1.0117</v>
      </c>
      <c r="W24" s="275">
        <f>ROUND(VLOOKUP(MID($E24,4,3),'Wochentag F(WT)'!$B$7:$J$22,W$9,0),4)</f>
        <v>0.90010000000000001</v>
      </c>
      <c r="X24" s="276">
        <f t="shared" si="1"/>
        <v>0.85249999999999915</v>
      </c>
      <c r="Y24" s="293"/>
      <c r="Z24" s="211"/>
    </row>
    <row r="25" spans="2:26" s="143" customFormat="1">
      <c r="B25" s="144">
        <v>14</v>
      </c>
      <c r="C25" s="145"/>
      <c r="D25" s="62"/>
      <c r="E25" s="165"/>
      <c r="F25" s="297"/>
      <c r="H25" s="274"/>
      <c r="I25" s="274"/>
      <c r="J25" s="274"/>
      <c r="K25" s="274"/>
      <c r="L25" s="338"/>
      <c r="M25" s="274"/>
      <c r="N25" s="274"/>
      <c r="O25" s="274"/>
      <c r="P25" s="274"/>
      <c r="Q25" s="339"/>
      <c r="R25" s="275"/>
      <c r="S25" s="275"/>
      <c r="T25" s="275"/>
      <c r="U25" s="275"/>
      <c r="V25" s="275"/>
      <c r="W25" s="275"/>
      <c r="X25" s="276"/>
      <c r="Y25" s="293"/>
      <c r="Z25" s="211"/>
    </row>
    <row r="26" spans="2:26" s="143" customFormat="1">
      <c r="B26" s="144">
        <v>15</v>
      </c>
      <c r="C26" s="145"/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>
        <v>16</v>
      </c>
      <c r="C27" s="145"/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/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/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/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/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/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/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/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/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/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/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/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/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/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/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4:F24 H14:K24 C13:C24 M14:X24 R12:X12 R13:X13" unlockedFormula="1"/>
    <ignoredError sqref="L14:L24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K3" sqref="K3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449</v>
      </c>
    </row>
    <row r="3" spans="2:30" ht="15" customHeight="1">
      <c r="B3" s="84"/>
    </row>
    <row r="4" spans="2:30" ht="15" customHeight="1">
      <c r="B4" s="85" t="s">
        <v>448</v>
      </c>
      <c r="C4" s="63" t="str">
        <f>Netzbetreiber!$D$9</f>
        <v>Energienetze Bayern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447</v>
      </c>
      <c r="C5" s="64" t="str">
        <f>Netzbetreiber!$D$28</f>
        <v>Energienetze Bayern</v>
      </c>
      <c r="D5" s="37"/>
      <c r="E5" s="76"/>
      <c r="F5" s="76"/>
      <c r="G5" s="76"/>
      <c r="I5" s="76"/>
      <c r="J5" s="76"/>
      <c r="K5" s="76"/>
      <c r="L5" s="76"/>
      <c r="M5" s="88" t="s">
        <v>510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445</v>
      </c>
      <c r="C6" s="63" t="str">
        <f>Netzbetreiber!$D$11</f>
        <v>9870014600000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40817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6" t="s">
        <v>461</v>
      </c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8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470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51" t="s">
        <v>584</v>
      </c>
      <c r="C10" s="352"/>
      <c r="D10" s="94">
        <v>2</v>
      </c>
      <c r="E10" s="95" t="str">
        <f>IF(ISERROR(HLOOKUP(E$11,$M$9:$AD$33,$D10,0)),"",HLOOKUP(E$11,$M$9:$AD$33,$D10,0))</f>
        <v/>
      </c>
      <c r="F10" s="349" t="s">
        <v>398</v>
      </c>
      <c r="G10" s="349"/>
      <c r="H10" s="349"/>
      <c r="I10" s="349"/>
      <c r="J10" s="349"/>
      <c r="K10" s="349"/>
      <c r="L10" s="350"/>
      <c r="M10" s="96" t="s">
        <v>471</v>
      </c>
      <c r="N10" s="97" t="s">
        <v>472</v>
      </c>
      <c r="O10" s="98" t="s">
        <v>473</v>
      </c>
      <c r="P10" s="99" t="s">
        <v>474</v>
      </c>
      <c r="Q10" s="99" t="s">
        <v>475</v>
      </c>
      <c r="R10" s="99" t="s">
        <v>476</v>
      </c>
      <c r="S10" s="99" t="s">
        <v>477</v>
      </c>
      <c r="T10" s="99" t="s">
        <v>478</v>
      </c>
      <c r="U10" s="99" t="s">
        <v>479</v>
      </c>
      <c r="V10" s="99" t="s">
        <v>480</v>
      </c>
      <c r="W10" s="99" t="s">
        <v>481</v>
      </c>
      <c r="X10" s="99" t="s">
        <v>482</v>
      </c>
      <c r="Y10" s="99" t="s">
        <v>483</v>
      </c>
      <c r="Z10" s="99" t="s">
        <v>484</v>
      </c>
      <c r="AA10" s="99" t="s">
        <v>485</v>
      </c>
      <c r="AB10" s="99" t="s">
        <v>486</v>
      </c>
      <c r="AC10" s="100" t="s">
        <v>487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1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5">
        <f t="shared" ref="E13:E33" si="0">MIN(SUMPRODUCT($M$11:$AD$11,M13:AD13),1)</f>
        <v>1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650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5">
        <f t="shared" si="0"/>
        <v>1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5">
        <f t="shared" si="0"/>
        <v>1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5">
        <f t="shared" si="0"/>
        <v>0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5">
        <f t="shared" si="0"/>
        <v>1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5">
        <f t="shared" si="0"/>
        <v>0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6">
        <f t="shared" si="0"/>
        <v>0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347</v>
      </c>
      <c r="B1" s="213">
        <v>42173</v>
      </c>
      <c r="D1" s="131" t="s">
        <v>457</v>
      </c>
      <c r="F1" s="214" t="s">
        <v>546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653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458</v>
      </c>
      <c r="B1" s="128"/>
      <c r="D1" s="214" t="s">
        <v>546</v>
      </c>
    </row>
    <row r="2" spans="1:16">
      <c r="A2" s="234"/>
      <c r="B2" s="233" t="s">
        <v>459</v>
      </c>
    </row>
    <row r="3" spans="1:16" ht="20.100000000000001" customHeight="1">
      <c r="A3" s="353" t="s">
        <v>248</v>
      </c>
      <c r="B3" s="235" t="s">
        <v>86</v>
      </c>
      <c r="C3" s="236"/>
      <c r="D3" s="355" t="s">
        <v>460</v>
      </c>
      <c r="E3" s="356"/>
      <c r="F3" s="356"/>
      <c r="G3" s="356"/>
      <c r="H3" s="356"/>
      <c r="I3" s="356"/>
      <c r="J3" s="357"/>
      <c r="K3" s="237"/>
      <c r="L3" s="237"/>
      <c r="M3" s="237"/>
      <c r="N3" s="237"/>
      <c r="O3" s="238"/>
      <c r="P3" s="237"/>
    </row>
    <row r="4" spans="1:16" ht="20.100000000000001" customHeight="1">
      <c r="A4" s="354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36" sqref="D3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448</v>
      </c>
      <c r="D5" s="58" t="str">
        <f>Netzbetreiber!$D$9</f>
        <v>Energienetze Bayern GmbH</v>
      </c>
      <c r="H5" s="67"/>
      <c r="I5" s="67"/>
      <c r="J5" s="67"/>
      <c r="K5" s="67"/>
    </row>
    <row r="6" spans="2:15" ht="15" customHeight="1">
      <c r="B6" s="22"/>
      <c r="C6" s="61" t="s">
        <v>447</v>
      </c>
      <c r="D6" s="58" t="str">
        <f>Netzbetreiber!D28</f>
        <v>Energienetze Bayern</v>
      </c>
      <c r="E6" s="15"/>
      <c r="H6" s="67"/>
      <c r="I6" s="67"/>
      <c r="J6" s="67"/>
      <c r="K6" s="67"/>
    </row>
    <row r="7" spans="2:15" ht="15" customHeight="1">
      <c r="B7" s="22"/>
      <c r="C7" s="60" t="s">
        <v>490</v>
      </c>
      <c r="D7" s="329" t="str">
        <f>Netzbetreiber!$D$11</f>
        <v>9870014600000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40817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617</v>
      </c>
      <c r="E13" s="15"/>
      <c r="H13" s="272" t="s">
        <v>617</v>
      </c>
      <c r="I13" s="272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433</v>
      </c>
      <c r="D15" s="42" t="s">
        <v>663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432</v>
      </c>
      <c r="D16" s="42" t="s">
        <v>431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576</v>
      </c>
      <c r="I19" s="271" t="s">
        <v>491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492</v>
      </c>
      <c r="I20" s="271" t="s">
        <v>493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614</v>
      </c>
      <c r="D22" s="49" t="s">
        <v>610</v>
      </c>
      <c r="E22" s="15"/>
      <c r="H22" s="268" t="s">
        <v>610</v>
      </c>
      <c r="I22" s="268" t="s">
        <v>611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612</v>
      </c>
      <c r="E23" s="15"/>
      <c r="H23" s="268" t="s">
        <v>613</v>
      </c>
      <c r="I23" s="8" t="s">
        <v>609</v>
      </c>
      <c r="J23" s="8"/>
      <c r="K23" s="8"/>
      <c r="L23" s="269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8" t="s">
        <v>612</v>
      </c>
      <c r="I24" s="268" t="s">
        <v>619</v>
      </c>
      <c r="J24" s="8"/>
      <c r="K24" s="8"/>
      <c r="L24" s="271" t="s">
        <v>620</v>
      </c>
      <c r="M24" s="271" t="s">
        <v>622</v>
      </c>
      <c r="N24" s="271" t="s">
        <v>621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579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623</v>
      </c>
      <c r="D27" s="42" t="s">
        <v>624</v>
      </c>
      <c r="E27" s="15"/>
      <c r="H27" s="298" t="s">
        <v>624</v>
      </c>
      <c r="I27" s="270" t="s">
        <v>625</v>
      </c>
      <c r="J27" s="270" t="s">
        <v>626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627</v>
      </c>
      <c r="I28" s="271" t="s">
        <v>628</v>
      </c>
      <c r="J28" s="271" t="s">
        <v>629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630</v>
      </c>
      <c r="I29" s="271" t="s">
        <v>631</v>
      </c>
      <c r="J29" s="271" t="s">
        <v>632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496</v>
      </c>
      <c r="C31" s="6" t="s">
        <v>578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633</v>
      </c>
      <c r="I32" s="271" t="s">
        <v>634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635</v>
      </c>
      <c r="I33" s="268" t="s">
        <v>630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550</v>
      </c>
      <c r="C35" s="24" t="s">
        <v>498</v>
      </c>
      <c r="D35" s="42">
        <v>13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551</v>
      </c>
      <c r="C37" s="5" t="s">
        <v>366</v>
      </c>
      <c r="D37" s="34">
        <v>1500000</v>
      </c>
      <c r="E37" s="15" t="s">
        <v>509</v>
      </c>
      <c r="I37" s="268"/>
      <c r="J37" s="268"/>
      <c r="K37" s="268"/>
      <c r="L37" s="268"/>
      <c r="M37" s="269"/>
    </row>
    <row r="38" spans="2:39" customFormat="1" ht="15" customHeight="1">
      <c r="C38" s="8" t="s">
        <v>494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367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8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>
        <f t="shared" ref="I47:V47" si="0">IF(I46&lt;=$D$46,I46,"")</f>
        <v>2</v>
      </c>
      <c r="J47" s="13">
        <f t="shared" si="0"/>
        <v>3</v>
      </c>
      <c r="K47" s="13">
        <f t="shared" si="0"/>
        <v>4</v>
      </c>
      <c r="L47" s="13">
        <f t="shared" si="0"/>
        <v>5</v>
      </c>
      <c r="M47" s="13">
        <f t="shared" si="0"/>
        <v>6</v>
      </c>
      <c r="N47" s="13">
        <f t="shared" si="0"/>
        <v>7</v>
      </c>
      <c r="O47" s="13">
        <f t="shared" si="0"/>
        <v>8</v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664</v>
      </c>
    </row>
    <row r="49" spans="3:4" ht="18" customHeight="1">
      <c r="C49" s="22" t="s">
        <v>588</v>
      </c>
      <c r="D49" s="45" t="s">
        <v>665</v>
      </c>
    </row>
    <row r="50" spans="3:4" ht="18" customHeight="1">
      <c r="C50" s="22" t="s">
        <v>589</v>
      </c>
      <c r="D50" s="45" t="s">
        <v>666</v>
      </c>
    </row>
    <row r="51" spans="3:4" ht="18" customHeight="1">
      <c r="C51" s="22" t="s">
        <v>590</v>
      </c>
      <c r="D51" s="45" t="s">
        <v>667</v>
      </c>
    </row>
    <row r="52" spans="3:4" ht="18" customHeight="1">
      <c r="C52" s="22" t="s">
        <v>591</v>
      </c>
      <c r="D52" s="45" t="s">
        <v>668</v>
      </c>
    </row>
    <row r="53" spans="3:4" ht="18" customHeight="1">
      <c r="C53" s="22" t="s">
        <v>592</v>
      </c>
      <c r="D53" s="45" t="s">
        <v>672</v>
      </c>
    </row>
    <row r="54" spans="3:4" ht="18" customHeight="1">
      <c r="C54" s="22" t="s">
        <v>593</v>
      </c>
      <c r="D54" s="45" t="s">
        <v>669</v>
      </c>
    </row>
    <row r="55" spans="3:4" ht="18" customHeight="1">
      <c r="C55" s="22" t="s">
        <v>594</v>
      </c>
      <c r="D55" s="45" t="s">
        <v>670</v>
      </c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327" priority="21">
      <formula>IF($D$11="Gaspool",1,0)</formula>
    </cfRule>
  </conditionalFormatting>
  <conditionalFormatting sqref="D16">
    <cfRule type="expression" dxfId="326" priority="18">
      <formula>IF($D$11="NCG",1,0)</formula>
    </cfRule>
  </conditionalFormatting>
  <conditionalFormatting sqref="D48:D62">
    <cfRule type="expression" dxfId="325" priority="17">
      <formula>IF(CELL("Zeile",D48)&lt;$D$46+CELL("Zeile",$D$48),1,0)</formula>
    </cfRule>
  </conditionalFormatting>
  <conditionalFormatting sqref="D49:D62">
    <cfRule type="expression" dxfId="324" priority="16">
      <formula>IF(CELL(D49)&lt;$D$36+27,1,0)</formula>
    </cfRule>
  </conditionalFormatting>
  <conditionalFormatting sqref="D23">
    <cfRule type="expression" dxfId="323" priority="15">
      <formula>IF($D$22=$H$22,1,0)</formula>
    </cfRule>
  </conditionalFormatting>
  <conditionalFormatting sqref="D31">
    <cfRule type="expression" dxfId="322" priority="4">
      <formula>IF($D$18="synthetisch",1,0)</formula>
    </cfRule>
  </conditionalFormatting>
  <conditionalFormatting sqref="D28">
    <cfRule type="expression" dxfId="321" priority="2">
      <formula>IF(AND($D$27=$I$27,$D$26=$H$26),1,0)</formula>
    </cfRule>
  </conditionalFormatting>
  <conditionalFormatting sqref="D26:D28">
    <cfRule type="expression" dxfId="320" priority="5">
      <formula>IF($D$18="analytisch",1,0)</formula>
    </cfRule>
  </conditionalFormatting>
  <conditionalFormatting sqref="D27">
    <cfRule type="expression" dxfId="31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E8" sqref="E8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Energienetze Bayern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Energienetze Bayern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9870014600000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 t="s">
        <v>683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8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 SLP-Temp-Gebiet MUC alt'!F10)</f>
        <v>München-Flughafen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585</v>
      </c>
      <c r="D13" s="343"/>
      <c r="E13" s="343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342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342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664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108700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">
        <v>505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München-Flughafen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108700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Kalendertag</v>
      </c>
      <c r="F68" s="159" t="str">
        <f t="shared" si="9"/>
        <v>Kalendertag</v>
      </c>
      <c r="G68" s="159" t="str">
        <f t="shared" si="9"/>
        <v>Kalendertag</v>
      </c>
      <c r="H68" s="159" t="str">
        <f t="shared" si="9"/>
        <v>Kalendertag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5" t="s">
        <v>581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17" priority="18">
      <formula>IF(E$20&lt;=$F$18,1,0)</formula>
    </cfRule>
  </conditionalFormatting>
  <conditionalFormatting sqref="E32:N36">
    <cfRule type="expression" dxfId="316" priority="17">
      <formula>IF(E$30&lt;=$F$28,1,0)</formula>
    </cfRule>
  </conditionalFormatting>
  <conditionalFormatting sqref="E26:F26">
    <cfRule type="expression" dxfId="315" priority="16">
      <formula>IF(E$20&lt;=$F$18,1,0)</formula>
    </cfRule>
  </conditionalFormatting>
  <conditionalFormatting sqref="E26:N26">
    <cfRule type="expression" dxfId="314" priority="15">
      <formula>IF(E$20&lt;=$F$18,1,0)</formula>
    </cfRule>
  </conditionalFormatting>
  <conditionalFormatting sqref="E56:N59">
    <cfRule type="expression" dxfId="313" priority="14">
      <formula>IF(E$54&lt;=$F$52,1,0)</formula>
    </cfRule>
  </conditionalFormatting>
  <conditionalFormatting sqref="E60:N60">
    <cfRule type="expression" dxfId="312" priority="13">
      <formula>IF(E$54&lt;=$F$52,1,0)</formula>
    </cfRule>
  </conditionalFormatting>
  <conditionalFormatting sqref="E66:N68">
    <cfRule type="expression" dxfId="311" priority="12">
      <formula>IF(E$64&lt;=$F$62,1,0)</formula>
    </cfRule>
  </conditionalFormatting>
  <conditionalFormatting sqref="E65:N68 E70:N70">
    <cfRule type="expression" dxfId="310" priority="11">
      <formula>IF(E$64&gt;$F$62,1,0)</formula>
    </cfRule>
  </conditionalFormatting>
  <conditionalFormatting sqref="E56:N60">
    <cfRule type="expression" dxfId="309" priority="10">
      <formula>IF(E$54&gt;$F$52,1,0)</formula>
    </cfRule>
  </conditionalFormatting>
  <conditionalFormatting sqref="E21:N26">
    <cfRule type="expression" dxfId="308" priority="9">
      <formula>IF(E$20&gt;$F$18,1,0)</formula>
    </cfRule>
  </conditionalFormatting>
  <conditionalFormatting sqref="E32:N36">
    <cfRule type="expression" dxfId="307" priority="8">
      <formula>IF(E$30&gt;$F$28,1,0)</formula>
    </cfRule>
  </conditionalFormatting>
  <conditionalFormatting sqref="H11 H8:H9">
    <cfRule type="expression" dxfId="306" priority="7">
      <formula>IF($F$9=1,1,0)</formula>
    </cfRule>
  </conditionalFormatting>
  <conditionalFormatting sqref="E55:N55">
    <cfRule type="expression" dxfId="305" priority="6">
      <formula>IF(E$54&gt;$F$52,1,0)</formula>
    </cfRule>
  </conditionalFormatting>
  <conditionalFormatting sqref="E31:N31">
    <cfRule type="expression" dxfId="304" priority="5">
      <formula>IF(E$30&gt;$F$28,1,0)</formula>
    </cfRule>
  </conditionalFormatting>
  <conditionalFormatting sqref="E70:N70">
    <cfRule type="expression" dxfId="303" priority="4">
      <formula>IF(E$64&lt;=$F$62,1,0)</formula>
    </cfRule>
  </conditionalFormatting>
  <conditionalFormatting sqref="H10">
    <cfRule type="expression" dxfId="302" priority="3">
      <formula>IF($F$9=1,1,0)</formula>
    </cfRule>
  </conditionalFormatting>
  <conditionalFormatting sqref="E69:N69">
    <cfRule type="expression" dxfId="301" priority="2">
      <formula>IF(E$64&lt;=$F$62,1,0)</formula>
    </cfRule>
  </conditionalFormatting>
  <conditionalFormatting sqref="E69:N69">
    <cfRule type="expression" dxfId="30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3" tint="0.39997558519241921"/>
    <pageSetUpPr fitToPage="1"/>
  </sheetPr>
  <dimension ref="A1:XFC78"/>
  <sheetViews>
    <sheetView showGridLines="0" zoomScale="70" zoomScaleNormal="70" workbookViewId="0">
      <selection activeCell="H5" sqref="H5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Energienetze Bayern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Energienetze Bayern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9870014600000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v>43191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8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München-Flughaf'!F10)</f>
        <v>München-Flughafen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585</v>
      </c>
      <c r="D13" s="343"/>
      <c r="E13" s="343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684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684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 xml:space="preserve">UBIMET GmbH 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664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108700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">
        <v>684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München-Flughafen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108700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Kalendertag</v>
      </c>
      <c r="F68" s="159" t="str">
        <f t="shared" ref="F68:N68" si="15">F34</f>
        <v>Kalendertag</v>
      </c>
      <c r="G68" s="159" t="str">
        <f t="shared" si="15"/>
        <v>Kalendertag</v>
      </c>
      <c r="H68" s="159" t="str">
        <f t="shared" si="15"/>
        <v>Kalendertag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5" t="s">
        <v>581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99" priority="28">
      <formula>IF(E$20&lt;=$F$18,1,0)</formula>
    </cfRule>
  </conditionalFormatting>
  <conditionalFormatting sqref="E32:N36">
    <cfRule type="expression" dxfId="298" priority="27">
      <formula>IF(E$30&lt;=$F$28,1,0)</formula>
    </cfRule>
  </conditionalFormatting>
  <conditionalFormatting sqref="E26:F26">
    <cfRule type="expression" dxfId="297" priority="26">
      <formula>IF(E$20&lt;=$F$18,1,0)</formula>
    </cfRule>
  </conditionalFormatting>
  <conditionalFormatting sqref="E26:N26">
    <cfRule type="expression" dxfId="296" priority="25">
      <formula>IF(E$20&lt;=$F$18,1,0)</formula>
    </cfRule>
  </conditionalFormatting>
  <conditionalFormatting sqref="E56:N59">
    <cfRule type="expression" dxfId="295" priority="22">
      <formula>IF(E$54&lt;=$F$52,1,0)</formula>
    </cfRule>
  </conditionalFormatting>
  <conditionalFormatting sqref="E60:N60">
    <cfRule type="expression" dxfId="294" priority="21">
      <formula>IF(E$54&lt;=$F$52,1,0)</formula>
    </cfRule>
  </conditionalFormatting>
  <conditionalFormatting sqref="E66:N68">
    <cfRule type="expression" dxfId="293" priority="15">
      <formula>IF(E$64&lt;=$F$62,1,0)</formula>
    </cfRule>
  </conditionalFormatting>
  <conditionalFormatting sqref="E65:N68 E70:N70">
    <cfRule type="expression" dxfId="292" priority="13">
      <formula>IF(E$64&gt;$F$62,1,0)</formula>
    </cfRule>
  </conditionalFormatting>
  <conditionalFormatting sqref="E56:N60">
    <cfRule type="expression" dxfId="291" priority="12">
      <formula>IF(E$54&gt;$F$52,1,0)</formula>
    </cfRule>
  </conditionalFormatting>
  <conditionalFormatting sqref="E21:N26">
    <cfRule type="expression" dxfId="290" priority="11">
      <formula>IF(E$20&gt;$F$18,1,0)</formula>
    </cfRule>
  </conditionalFormatting>
  <conditionalFormatting sqref="E32:N36">
    <cfRule type="expression" dxfId="289" priority="10">
      <formula>IF(E$30&gt;$F$28,1,0)</formula>
    </cfRule>
  </conditionalFormatting>
  <conditionalFormatting sqref="H11 H8:H9">
    <cfRule type="expression" dxfId="288" priority="9">
      <formula>IF($F$9=1,1,0)</formula>
    </cfRule>
  </conditionalFormatting>
  <conditionalFormatting sqref="E55:N55">
    <cfRule type="expression" dxfId="287" priority="8">
      <formula>IF(E$54&gt;$F$52,1,0)</formula>
    </cfRule>
  </conditionalFormatting>
  <conditionalFormatting sqref="E31:N31">
    <cfRule type="expression" dxfId="286" priority="7">
      <formula>IF(E$30&gt;$F$28,1,0)</formula>
    </cfRule>
  </conditionalFormatting>
  <conditionalFormatting sqref="E70:N70">
    <cfRule type="expression" dxfId="285" priority="6">
      <formula>IF(E$64&lt;=$F$62,1,0)</formula>
    </cfRule>
  </conditionalFormatting>
  <conditionalFormatting sqref="H10">
    <cfRule type="expression" dxfId="284" priority="5">
      <formula>IF($F$9=1,1,0)</formula>
    </cfRule>
  </conditionalFormatting>
  <conditionalFormatting sqref="E69:N69">
    <cfRule type="expression" dxfId="283" priority="2">
      <formula>IF(E$64&lt;=$F$62,1,0)</formula>
    </cfRule>
  </conditionalFormatting>
  <conditionalFormatting sqref="E69:N69">
    <cfRule type="expression" dxfId="282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F36:N36 F26:N26 E56:N56 E22:F22 I22:N22 F52 F62 G24:N24 G70:N70 E32:N33 E69:N69 F25:N25 I34:N34 E58:N60 F57:N5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Netzbetreiber!$D$9</f>
        <v>Energienetze Bayern GmbH</v>
      </c>
      <c r="F4" s="130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Netzbetreiber!$D$28</f>
        <v>Energienetze Bayern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Netzbetreiber!$D$11</f>
        <v>9870014600000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40817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8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#02'!F10)</f>
        <v>Garmisch-Partenkirchen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585</v>
      </c>
      <c r="D13" s="343"/>
      <c r="E13" s="343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514</v>
      </c>
      <c r="F34" s="156" t="s">
        <v>514</v>
      </c>
      <c r="G34" s="156" t="s">
        <v>514</v>
      </c>
      <c r="H34" s="156" t="s">
        <v>514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5" t="s">
        <v>581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81" priority="18">
      <formula>IF(E$20&lt;=$F$18,1,0)</formula>
    </cfRule>
  </conditionalFormatting>
  <conditionalFormatting sqref="E32:N36">
    <cfRule type="expression" dxfId="280" priority="17">
      <formula>IF(E$30&lt;=$F$28,1,0)</formula>
    </cfRule>
  </conditionalFormatting>
  <conditionalFormatting sqref="E26:F26">
    <cfRule type="expression" dxfId="279" priority="16">
      <formula>IF(E$20&lt;=$F$18,1,0)</formula>
    </cfRule>
  </conditionalFormatting>
  <conditionalFormatting sqref="E26:N26">
    <cfRule type="expression" dxfId="278" priority="15">
      <formula>IF(E$20&lt;=$F$18,1,0)</formula>
    </cfRule>
  </conditionalFormatting>
  <conditionalFormatting sqref="E56:N59">
    <cfRule type="expression" dxfId="277" priority="14">
      <formula>IF(E$54&lt;=$F$52,1,0)</formula>
    </cfRule>
  </conditionalFormatting>
  <conditionalFormatting sqref="E60:N60">
    <cfRule type="expression" dxfId="276" priority="13">
      <formula>IF(E$54&lt;=$F$52,1,0)</formula>
    </cfRule>
  </conditionalFormatting>
  <conditionalFormatting sqref="E66:N68">
    <cfRule type="expression" dxfId="275" priority="12">
      <formula>IF(E$64&lt;=$F$62,1,0)</formula>
    </cfRule>
  </conditionalFormatting>
  <conditionalFormatting sqref="E65:N68 E70:N70">
    <cfRule type="expression" dxfId="274" priority="11">
      <formula>IF(E$64&gt;$F$62,1,0)</formula>
    </cfRule>
  </conditionalFormatting>
  <conditionalFormatting sqref="E56:N60">
    <cfRule type="expression" dxfId="273" priority="10">
      <formula>IF(E$54&gt;$F$52,1,0)</formula>
    </cfRule>
  </conditionalFormatting>
  <conditionalFormatting sqref="E21:N26">
    <cfRule type="expression" dxfId="272" priority="9">
      <formula>IF(E$20&gt;$F$18,1,0)</formula>
    </cfRule>
  </conditionalFormatting>
  <conditionalFormatting sqref="E32:N36">
    <cfRule type="expression" dxfId="271" priority="8">
      <formula>IF(E$30&gt;$F$28,1,0)</formula>
    </cfRule>
  </conditionalFormatting>
  <conditionalFormatting sqref="H11 H8:H9">
    <cfRule type="expression" dxfId="270" priority="7">
      <formula>IF($F$9=1,1,0)</formula>
    </cfRule>
  </conditionalFormatting>
  <conditionalFormatting sqref="E55:N55">
    <cfRule type="expression" dxfId="269" priority="6">
      <formula>IF(E$54&gt;$F$52,1,0)</formula>
    </cfRule>
  </conditionalFormatting>
  <conditionalFormatting sqref="E31:N31">
    <cfRule type="expression" dxfId="268" priority="5">
      <formula>IF(E$30&gt;$F$28,1,0)</formula>
    </cfRule>
  </conditionalFormatting>
  <conditionalFormatting sqref="E70:N70">
    <cfRule type="expression" dxfId="267" priority="4">
      <formula>IF(E$64&lt;=$F$62,1,0)</formula>
    </cfRule>
  </conditionalFormatting>
  <conditionalFormatting sqref="H10">
    <cfRule type="expression" dxfId="266" priority="3">
      <formula>IF($F$9=1,1,0)</formula>
    </cfRule>
  </conditionalFormatting>
  <conditionalFormatting sqref="E69:N69">
    <cfRule type="expression" dxfId="265" priority="2">
      <formula>IF(E$64&lt;=$F$62,1,0)</formula>
    </cfRule>
  </conditionalFormatting>
  <conditionalFormatting sqref="E69:N69">
    <cfRule type="expression" dxfId="264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E7" sqref="E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Energienetze Bayern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Energienetze Bayern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9870014600000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 t="s">
        <v>683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8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GAP alt'!F10)</f>
        <v>Garmisch-Partenkirchen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585</v>
      </c>
      <c r="D13" s="343"/>
      <c r="E13" s="343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342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342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665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109630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Garmisch-Partenkirchen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109630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Kalendertag</v>
      </c>
      <c r="F68" s="159" t="str">
        <f t="shared" si="9"/>
        <v>Kalendertag</v>
      </c>
      <c r="G68" s="159" t="str">
        <f t="shared" si="9"/>
        <v>Kalendertag</v>
      </c>
      <c r="H68" s="159" t="str">
        <f t="shared" si="9"/>
        <v>Kalendertag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5" t="s">
        <v>581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63" priority="18">
      <formula>IF(E$20&lt;=$F$18,1,0)</formula>
    </cfRule>
  </conditionalFormatting>
  <conditionalFormatting sqref="E32:N36">
    <cfRule type="expression" dxfId="262" priority="17">
      <formula>IF(E$30&lt;=$F$28,1,0)</formula>
    </cfRule>
  </conditionalFormatting>
  <conditionalFormatting sqref="E26:F26">
    <cfRule type="expression" dxfId="261" priority="16">
      <formula>IF(E$20&lt;=$F$18,1,0)</formula>
    </cfRule>
  </conditionalFormatting>
  <conditionalFormatting sqref="E26:N26">
    <cfRule type="expression" dxfId="260" priority="15">
      <formula>IF(E$20&lt;=$F$18,1,0)</formula>
    </cfRule>
  </conditionalFormatting>
  <conditionalFormatting sqref="E56:N59">
    <cfRule type="expression" dxfId="259" priority="14">
      <formula>IF(E$54&lt;=$F$52,1,0)</formula>
    </cfRule>
  </conditionalFormatting>
  <conditionalFormatting sqref="E60:N60">
    <cfRule type="expression" dxfId="258" priority="13">
      <formula>IF(E$54&lt;=$F$52,1,0)</formula>
    </cfRule>
  </conditionalFormatting>
  <conditionalFormatting sqref="E66:N68">
    <cfRule type="expression" dxfId="257" priority="12">
      <formula>IF(E$64&lt;=$F$62,1,0)</formula>
    </cfRule>
  </conditionalFormatting>
  <conditionalFormatting sqref="E65:N68 E70:N70">
    <cfRule type="expression" dxfId="256" priority="11">
      <formula>IF(E$64&gt;$F$62,1,0)</formula>
    </cfRule>
  </conditionalFormatting>
  <conditionalFormatting sqref="E56:N60">
    <cfRule type="expression" dxfId="255" priority="10">
      <formula>IF(E$54&gt;$F$52,1,0)</formula>
    </cfRule>
  </conditionalFormatting>
  <conditionalFormatting sqref="E21:N26">
    <cfRule type="expression" dxfId="254" priority="9">
      <formula>IF(E$20&gt;$F$18,1,0)</formula>
    </cfRule>
  </conditionalFormatting>
  <conditionalFormatting sqref="E32:N36">
    <cfRule type="expression" dxfId="253" priority="8">
      <formula>IF(E$30&gt;$F$28,1,0)</formula>
    </cfRule>
  </conditionalFormatting>
  <conditionalFormatting sqref="H11 H8:H9">
    <cfRule type="expression" dxfId="252" priority="7">
      <formula>IF($F$9=1,1,0)</formula>
    </cfRule>
  </conditionalFormatting>
  <conditionalFormatting sqref="E55:N55">
    <cfRule type="expression" dxfId="251" priority="6">
      <formula>IF(E$54&gt;$F$52,1,0)</formula>
    </cfRule>
  </conditionalFormatting>
  <conditionalFormatting sqref="E31:N31">
    <cfRule type="expression" dxfId="250" priority="5">
      <formula>IF(E$30&gt;$F$28,1,0)</formula>
    </cfRule>
  </conditionalFormatting>
  <conditionalFormatting sqref="E70:N70">
    <cfRule type="expression" dxfId="249" priority="4">
      <formula>IF(E$64&lt;=$F$62,1,0)</formula>
    </cfRule>
  </conditionalFormatting>
  <conditionalFormatting sqref="H10">
    <cfRule type="expression" dxfId="248" priority="3">
      <formula>IF($F$9=1,1,0)</formula>
    </cfRule>
  </conditionalFormatting>
  <conditionalFormatting sqref="E69:N69">
    <cfRule type="expression" dxfId="247" priority="2">
      <formula>IF(E$64&lt;=$F$62,1,0)</formula>
    </cfRule>
  </conditionalFormatting>
  <conditionalFormatting sqref="E69:N69">
    <cfRule type="expression" dxfId="246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XFC78"/>
  <sheetViews>
    <sheetView showGridLines="0" zoomScale="70" zoomScaleNormal="70" workbookViewId="0">
      <selection activeCell="E7" sqref="E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Energienetze Bayern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Energienetze Bayern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9870014600000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v>43191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8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Garmisch-Parten'!F10)</f>
        <v>Garmisch-Partenkirchen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585</v>
      </c>
      <c r="D13" s="343"/>
      <c r="E13" s="343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684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34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34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684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 xml:space="preserve">UBIMET GmbH 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665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109630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 xml:space="preserve">UBIMET GmbH 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Garmisch-Partenkirchen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109630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Kalendertag</v>
      </c>
      <c r="F68" s="159" t="str">
        <f t="shared" si="9"/>
        <v>Kalendertag</v>
      </c>
      <c r="G68" s="159" t="str">
        <f t="shared" si="9"/>
        <v>Kalendertag</v>
      </c>
      <c r="H68" s="159" t="str">
        <f t="shared" si="9"/>
        <v>Kalendertag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5" t="s">
        <v>581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45" priority="18">
      <formula>IF(E$20&lt;=$F$18,1,0)</formula>
    </cfRule>
  </conditionalFormatting>
  <conditionalFormatting sqref="E32:N36">
    <cfRule type="expression" dxfId="244" priority="17">
      <formula>IF(E$30&lt;=$F$28,1,0)</formula>
    </cfRule>
  </conditionalFormatting>
  <conditionalFormatting sqref="E26:F26">
    <cfRule type="expression" dxfId="243" priority="16">
      <formula>IF(E$20&lt;=$F$18,1,0)</formula>
    </cfRule>
  </conditionalFormatting>
  <conditionalFormatting sqref="E26:N26">
    <cfRule type="expression" dxfId="242" priority="15">
      <formula>IF(E$20&lt;=$F$18,1,0)</formula>
    </cfRule>
  </conditionalFormatting>
  <conditionalFormatting sqref="E56:N59">
    <cfRule type="expression" dxfId="241" priority="14">
      <formula>IF(E$54&lt;=$F$52,1,0)</formula>
    </cfRule>
  </conditionalFormatting>
  <conditionalFormatting sqref="E60:N60">
    <cfRule type="expression" dxfId="240" priority="13">
      <formula>IF(E$54&lt;=$F$52,1,0)</formula>
    </cfRule>
  </conditionalFormatting>
  <conditionalFormatting sqref="E66:N68">
    <cfRule type="expression" dxfId="239" priority="12">
      <formula>IF(E$64&lt;=$F$62,1,0)</formula>
    </cfRule>
  </conditionalFormatting>
  <conditionalFormatting sqref="E65:N68 E70:N70">
    <cfRule type="expression" dxfId="238" priority="11">
      <formula>IF(E$64&gt;$F$62,1,0)</formula>
    </cfRule>
  </conditionalFormatting>
  <conditionalFormatting sqref="E56:N60">
    <cfRule type="expression" dxfId="237" priority="10">
      <formula>IF(E$54&gt;$F$52,1,0)</formula>
    </cfRule>
  </conditionalFormatting>
  <conditionalFormatting sqref="E21:N26">
    <cfRule type="expression" dxfId="236" priority="9">
      <formula>IF(E$20&gt;$F$18,1,0)</formula>
    </cfRule>
  </conditionalFormatting>
  <conditionalFormatting sqref="E32:N36">
    <cfRule type="expression" dxfId="235" priority="8">
      <formula>IF(E$30&gt;$F$28,1,0)</formula>
    </cfRule>
  </conditionalFormatting>
  <conditionalFormatting sqref="H11 H8:H9">
    <cfRule type="expression" dxfId="234" priority="7">
      <formula>IF($F$9=1,1,0)</formula>
    </cfRule>
  </conditionalFormatting>
  <conditionalFormatting sqref="E55:N55">
    <cfRule type="expression" dxfId="233" priority="6">
      <formula>IF(E$54&gt;$F$52,1,0)</formula>
    </cfRule>
  </conditionalFormatting>
  <conditionalFormatting sqref="E31:N31">
    <cfRule type="expression" dxfId="232" priority="5">
      <formula>IF(E$30&gt;$F$28,1,0)</formula>
    </cfRule>
  </conditionalFormatting>
  <conditionalFormatting sqref="E70:N70">
    <cfRule type="expression" dxfId="231" priority="4">
      <formula>IF(E$64&lt;=$F$62,1,0)</formula>
    </cfRule>
  </conditionalFormatting>
  <conditionalFormatting sqref="H10">
    <cfRule type="expression" dxfId="230" priority="3">
      <formula>IF($F$9=1,1,0)</formula>
    </cfRule>
  </conditionalFormatting>
  <conditionalFormatting sqref="E69:N69">
    <cfRule type="expression" dxfId="229" priority="2">
      <formula>IF(E$64&lt;=$F$62,1,0)</formula>
    </cfRule>
  </conditionalFormatting>
  <conditionalFormatting sqref="E69:N69">
    <cfRule type="expression" dxfId="228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E7" sqref="E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448</v>
      </c>
      <c r="D4" s="57"/>
      <c r="E4" s="331" t="str">
        <f>Netzbetreiber!D9</f>
        <v>Energienetze Bayern GmbH</v>
      </c>
      <c r="F4" s="331"/>
      <c r="G4" s="331"/>
      <c r="M4" s="130"/>
      <c r="N4" s="130"/>
      <c r="O4" s="130"/>
    </row>
    <row r="5" spans="2:56">
      <c r="B5" s="130"/>
      <c r="C5" s="56" t="s">
        <v>447</v>
      </c>
      <c r="D5" s="57"/>
      <c r="E5" s="58" t="str">
        <f>Netzbetreiber!D28</f>
        <v>Energienetze Bayern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490</v>
      </c>
      <c r="D6" s="57"/>
      <c r="E6" s="330" t="str">
        <f>Netzbetreiber!D11</f>
        <v>9870014600000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 t="s">
        <v>683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500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8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3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Augsburg alt'!F10)</f>
        <v>Augsburg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3" t="s">
        <v>585</v>
      </c>
      <c r="D13" s="343"/>
      <c r="E13" s="343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4" t="s">
        <v>451</v>
      </c>
      <c r="D14" s="344"/>
      <c r="E14" s="89" t="s">
        <v>452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4" t="s">
        <v>388</v>
      </c>
      <c r="D15" s="344"/>
      <c r="E15" s="89" t="s">
        <v>452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496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342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342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516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518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505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505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666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517</v>
      </c>
      <c r="D25" s="187"/>
      <c r="E25" s="160">
        <v>108520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506</v>
      </c>
      <c r="F26" s="156" t="s">
        <v>506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506</v>
      </c>
      <c r="S26" s="67" t="s">
        <v>507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454</v>
      </c>
      <c r="D34" s="153" t="s">
        <v>453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514</v>
      </c>
      <c r="S34" s="67" t="s">
        <v>515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446</v>
      </c>
      <c r="D36" s="119" t="s">
        <v>539</v>
      </c>
      <c r="E36" s="162" t="s">
        <v>455</v>
      </c>
      <c r="F36" s="162" t="s">
        <v>455</v>
      </c>
      <c r="G36" s="162" t="s">
        <v>456</v>
      </c>
      <c r="H36" s="162" t="s">
        <v>456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456</v>
      </c>
      <c r="S36" s="67" t="s">
        <v>455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516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518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MeteoGroup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Augsburg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517</v>
      </c>
      <c r="D59" s="187"/>
      <c r="E59" s="160">
        <f>E25</f>
        <v>108520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454</v>
      </c>
      <c r="D68" s="153" t="s">
        <v>453</v>
      </c>
      <c r="E68" s="159" t="str">
        <f>E34</f>
        <v>Kalendertag</v>
      </c>
      <c r="F68" s="159" t="str">
        <f t="shared" si="9"/>
        <v>Kalendertag</v>
      </c>
      <c r="G68" s="159" t="str">
        <f t="shared" si="9"/>
        <v>Kalendertag</v>
      </c>
      <c r="H68" s="159" t="str">
        <f t="shared" si="9"/>
        <v>Kalendertag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446</v>
      </c>
      <c r="D70" s="119" t="s">
        <v>539</v>
      </c>
      <c r="E70" s="163" t="s">
        <v>456</v>
      </c>
      <c r="F70" s="163" t="s">
        <v>456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5" t="s">
        <v>581</v>
      </c>
      <c r="D72" s="345"/>
      <c r="E72" s="345"/>
      <c r="F72" s="345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27" priority="18">
      <formula>IF(E$20&lt;=$F$18,1,0)</formula>
    </cfRule>
  </conditionalFormatting>
  <conditionalFormatting sqref="E32:N36">
    <cfRule type="expression" dxfId="226" priority="17">
      <formula>IF(E$30&lt;=$F$28,1,0)</formula>
    </cfRule>
  </conditionalFormatting>
  <conditionalFormatting sqref="E26:F26">
    <cfRule type="expression" dxfId="225" priority="16">
      <formula>IF(E$20&lt;=$F$18,1,0)</formula>
    </cfRule>
  </conditionalFormatting>
  <conditionalFormatting sqref="E26:N26">
    <cfRule type="expression" dxfId="224" priority="15">
      <formula>IF(E$20&lt;=$F$18,1,0)</formula>
    </cfRule>
  </conditionalFormatting>
  <conditionalFormatting sqref="E56:N59">
    <cfRule type="expression" dxfId="223" priority="14">
      <formula>IF(E$54&lt;=$F$52,1,0)</formula>
    </cfRule>
  </conditionalFormatting>
  <conditionalFormatting sqref="E60:N60">
    <cfRule type="expression" dxfId="222" priority="13">
      <formula>IF(E$54&lt;=$F$52,1,0)</formula>
    </cfRule>
  </conditionalFormatting>
  <conditionalFormatting sqref="E66:N68">
    <cfRule type="expression" dxfId="221" priority="12">
      <formula>IF(E$64&lt;=$F$62,1,0)</formula>
    </cfRule>
  </conditionalFormatting>
  <conditionalFormatting sqref="E65:N68 E70:N70">
    <cfRule type="expression" dxfId="220" priority="11">
      <formula>IF(E$64&gt;$F$62,1,0)</formula>
    </cfRule>
  </conditionalFormatting>
  <conditionalFormatting sqref="E56:N60">
    <cfRule type="expression" dxfId="219" priority="10">
      <formula>IF(E$54&gt;$F$52,1,0)</formula>
    </cfRule>
  </conditionalFormatting>
  <conditionalFormatting sqref="E21:N26">
    <cfRule type="expression" dxfId="218" priority="9">
      <formula>IF(E$20&gt;$F$18,1,0)</formula>
    </cfRule>
  </conditionalFormatting>
  <conditionalFormatting sqref="E32:N36">
    <cfRule type="expression" dxfId="217" priority="8">
      <formula>IF(E$30&gt;$F$28,1,0)</formula>
    </cfRule>
  </conditionalFormatting>
  <conditionalFormatting sqref="H11 H8:H9">
    <cfRule type="expression" dxfId="216" priority="7">
      <formula>IF($F$9=1,1,0)</formula>
    </cfRule>
  </conditionalFormatting>
  <conditionalFormatting sqref="E55:N55">
    <cfRule type="expression" dxfId="215" priority="6">
      <formula>IF(E$54&gt;$F$52,1,0)</formula>
    </cfRule>
  </conditionalFormatting>
  <conditionalFormatting sqref="E31:N31">
    <cfRule type="expression" dxfId="214" priority="5">
      <formula>IF(E$30&gt;$F$28,1,0)</formula>
    </cfRule>
  </conditionalFormatting>
  <conditionalFormatting sqref="E70:N70">
    <cfRule type="expression" dxfId="213" priority="4">
      <formula>IF(E$64&lt;=$F$62,1,0)</formula>
    </cfRule>
  </conditionalFormatting>
  <conditionalFormatting sqref="H10">
    <cfRule type="expression" dxfId="212" priority="3">
      <formula>IF($F$9=1,1,0)</formula>
    </cfRule>
  </conditionalFormatting>
  <conditionalFormatting sqref="E69:N69">
    <cfRule type="expression" dxfId="211" priority="2">
      <formula>IF(E$64&lt;=$F$62,1,0)</formula>
    </cfRule>
  </conditionalFormatting>
  <conditionalFormatting sqref="E69:N69">
    <cfRule type="expression" dxfId="21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1</vt:i4>
      </vt:variant>
    </vt:vector>
  </HeadingPairs>
  <TitlesOfParts>
    <vt:vector size="25" baseType="lpstr">
      <vt:lpstr>Info</vt:lpstr>
      <vt:lpstr>Netzbetreiber</vt:lpstr>
      <vt:lpstr>SLP-Verfahren</vt:lpstr>
      <vt:lpstr> SLP-Temp-Gebiet MUC alt</vt:lpstr>
      <vt:lpstr>SLP-Temp-Gebiet München-Flughaf</vt:lpstr>
      <vt:lpstr>SLP-Temp-Gebiet #02</vt:lpstr>
      <vt:lpstr>SLP-Temp-Gebiet GAP alt</vt:lpstr>
      <vt:lpstr>SLP-Temp-Gebiet Garmisch-Parten</vt:lpstr>
      <vt:lpstr>SLP-Temp-Gebiet Augsburg alt</vt:lpstr>
      <vt:lpstr>SLP-Temp-Gebiet Augsburg</vt:lpstr>
      <vt:lpstr>SLP-Temp-Gebiet Regensburg alt</vt:lpstr>
      <vt:lpstr>SLP-Temp-Gebiet Regensburg</vt:lpstr>
      <vt:lpstr>SLP-Temp-Gebiet Straubing alt</vt:lpstr>
      <vt:lpstr>SLP-Temp-Gebiet Straubing</vt:lpstr>
      <vt:lpstr>SLP-Temp-Gebiet Mühldorf alt</vt:lpstr>
      <vt:lpstr>SLP-Temp-Gebiet Mühldorf</vt:lpstr>
      <vt:lpstr>SLP-Temp-Gebiet Chieming alt</vt:lpstr>
      <vt:lpstr>SLP-Temp-Gebiet Chieming</vt:lpstr>
      <vt:lpstr>SLP-Temp-Gebiet Fürstenzell alt</vt:lpstr>
      <vt:lpstr>SLP-Temp-Gebiet Fürstenzell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Wagner, Olga</cp:lastModifiedBy>
  <cp:lastPrinted>2015-03-20T22:59:10Z</cp:lastPrinted>
  <dcterms:created xsi:type="dcterms:W3CDTF">2015-01-15T05:25:41Z</dcterms:created>
  <dcterms:modified xsi:type="dcterms:W3CDTF">2018-04-09T11:03:05Z</dcterms:modified>
</cp:coreProperties>
</file>